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95" windowWidth="16215" windowHeight="8940" tabRatio="913"/>
  </bookViews>
  <sheets>
    <sheet name="Indice" sheetId="82" r:id="rId1"/>
    <sheet name="C1" sheetId="1" r:id="rId2"/>
    <sheet name="C2" sheetId="83" r:id="rId3"/>
    <sheet name="C3" sheetId="84" r:id="rId4"/>
    <sheet name="C4" sheetId="85" r:id="rId5"/>
    <sheet name="G5" sheetId="86" r:id="rId6"/>
    <sheet name="G6" sheetId="87" r:id="rId7"/>
    <sheet name="C7" sheetId="88" r:id="rId8"/>
    <sheet name="G8" sheetId="89" r:id="rId9"/>
    <sheet name="C9" sheetId="90" r:id="rId10"/>
    <sheet name="C10" sheetId="91" r:id="rId11"/>
    <sheet name="G11" sheetId="92" r:id="rId12"/>
    <sheet name="C12" sheetId="93" r:id="rId13"/>
    <sheet name="C13" sheetId="94" r:id="rId14"/>
    <sheet name="C14" sheetId="95" r:id="rId15"/>
    <sheet name="C15" sheetId="96" r:id="rId16"/>
    <sheet name="G16" sheetId="97" r:id="rId17"/>
    <sheet name="C17" sheetId="98" r:id="rId18"/>
    <sheet name="C18" sheetId="99" r:id="rId19"/>
    <sheet name="C19" sheetId="100" r:id="rId20"/>
    <sheet name="G20" sheetId="20" r:id="rId21"/>
    <sheet name="G21" sheetId="21" r:id="rId22"/>
    <sheet name="G22" sheetId="22" r:id="rId23"/>
    <sheet name="C23" sheetId="23" r:id="rId24"/>
    <sheet name="G24" sheetId="24" r:id="rId25"/>
    <sheet name="G25" sheetId="25" r:id="rId26"/>
    <sheet name="C26" sheetId="26" r:id="rId27"/>
    <sheet name="G27" sheetId="27" r:id="rId28"/>
    <sheet name="G28" sheetId="28" r:id="rId29"/>
    <sheet name="G29" sheetId="29" r:id="rId30"/>
    <sheet name="G30" sheetId="30" r:id="rId31"/>
    <sheet name="G31" sheetId="31" r:id="rId32"/>
    <sheet name="C32" sheetId="33" r:id="rId33"/>
    <sheet name="C33" sheetId="34" r:id="rId34"/>
    <sheet name="G34" sheetId="78" r:id="rId35"/>
    <sheet name="C35" sheetId="36" r:id="rId36"/>
    <sheet name="G36" sheetId="37" r:id="rId37"/>
    <sheet name="C37" sheetId="38" r:id="rId38"/>
    <sheet name="C38" sheetId="39" r:id="rId39"/>
    <sheet name="C39" sheetId="40" r:id="rId40"/>
    <sheet name="C40" sheetId="41" r:id="rId41"/>
    <sheet name="C41" sheetId="42" r:id="rId42"/>
    <sheet name="C42" sheetId="43" r:id="rId43"/>
    <sheet name="G43" sheetId="44" r:id="rId44"/>
    <sheet name="G44" sheetId="45" r:id="rId45"/>
    <sheet name="C45" sheetId="46" r:id="rId46"/>
    <sheet name="C46" sheetId="47" r:id="rId47"/>
    <sheet name="C47" sheetId="48" r:id="rId48"/>
    <sheet name="G48" sheetId="49" r:id="rId49"/>
    <sheet name="G49" sheetId="79" r:id="rId50"/>
    <sheet name="G50" sheetId="50" r:id="rId51"/>
    <sheet name="C51" sheetId="51" r:id="rId52"/>
    <sheet name="C52" sheetId="53" r:id="rId53"/>
    <sheet name="G53" sheetId="54" r:id="rId54"/>
    <sheet name="C54" sheetId="55" r:id="rId55"/>
    <sheet name="G55" sheetId="56" r:id="rId56"/>
    <sheet name="G56" sheetId="57" r:id="rId57"/>
    <sheet name="C57" sheetId="58" r:id="rId58"/>
    <sheet name="C58" sheetId="59" r:id="rId59"/>
    <sheet name="C59" sheetId="60" r:id="rId60"/>
    <sheet name="G60" sheetId="61" r:id="rId61"/>
    <sheet name="G61" sheetId="62" r:id="rId62"/>
    <sheet name="G62" sheetId="63" r:id="rId63"/>
    <sheet name="G63" sheetId="64" r:id="rId64"/>
    <sheet name="G64" sheetId="81" r:id="rId65"/>
    <sheet name="G65" sheetId="65" r:id="rId66"/>
    <sheet name="C66" sheetId="66" r:id="rId67"/>
    <sheet name="G67" sheetId="67" r:id="rId68"/>
    <sheet name="C68" sheetId="68" r:id="rId69"/>
    <sheet name="C69" sheetId="69" r:id="rId70"/>
    <sheet name="C70" sheetId="101" r:id="rId71"/>
    <sheet name="C71" sheetId="70" r:id="rId72"/>
    <sheet name="C72" sheetId="71" r:id="rId73"/>
    <sheet name="C73" sheetId="72" r:id="rId74"/>
    <sheet name="C74" sheetId="73" r:id="rId75"/>
    <sheet name="C75" sheetId="74" r:id="rId76"/>
    <sheet name="C76" sheetId="75" r:id="rId77"/>
    <sheet name="C77" sheetId="76" r:id="rId78"/>
    <sheet name="C78" sheetId="77" r:id="rId79"/>
  </sheets>
  <definedNames>
    <definedName name="_xlnm._FilterDatabase" localSheetId="73" hidden="1">'C73'!$C$4:$C$52</definedName>
    <definedName name="_xlnm.Print_Area" localSheetId="1">'C1'!$A$1:$F$6</definedName>
    <definedName name="_xlnm.Print_Area" localSheetId="12">'C12'!$A$1:$H$57</definedName>
    <definedName name="_xlnm.Print_Area" localSheetId="13">'C13'!$A$1:$H$57</definedName>
    <definedName name="_xlnm.Print_Area" localSheetId="14">'C14'!$A$1:$H$18</definedName>
    <definedName name="_xlnm.Print_Area" localSheetId="15">'C15'!$A$1:$H$57</definedName>
    <definedName name="_xlnm.Print_Area" localSheetId="33">'C33'!$A$1:$C$20</definedName>
    <definedName name="_xlnm.Print_Area" localSheetId="78">'C78'!$A$1:$F$46</definedName>
    <definedName name="_xlnm.Print_Area" localSheetId="11">'G11'!$A$1:$I$33</definedName>
    <definedName name="_xlnm.Print_Area" localSheetId="16">'G16'!$A$1:$F$20</definedName>
    <definedName name="_xlnm.Print_Area" localSheetId="20">'G20'!$A$1:$E$28</definedName>
    <definedName name="_xlnm.Print_Area" localSheetId="21">'G21'!$A$1:$H$23</definedName>
    <definedName name="_xlnm.Print_Area" localSheetId="22">'G22'!$A$1:$I$22</definedName>
    <definedName name="_xlnm.Print_Area" localSheetId="24">'G24'!$A$1:$H$23</definedName>
    <definedName name="_xlnm.Print_Area" localSheetId="25">'G25'!$A$1:$H$28</definedName>
    <definedName name="_xlnm.Print_Area" localSheetId="27">'G27'!$A$1:$K$31</definedName>
    <definedName name="_xlnm.Print_Area" localSheetId="28">'G28'!$A$1:$I$26</definedName>
    <definedName name="_xlnm.Print_Area" localSheetId="29">'G29'!$A$1:$I$26</definedName>
    <definedName name="_xlnm.Print_Area" localSheetId="30">'G30'!$A$1:$G$31</definedName>
    <definedName name="_xlnm.Print_Area" localSheetId="31">'G31'!$A$1:$H$25</definedName>
    <definedName name="_xlnm.Print_Area" localSheetId="34">'G34'!$A$1:$H$27</definedName>
    <definedName name="_xlnm.Print_Area" localSheetId="36">'G36'!$A$1:$G$23</definedName>
    <definedName name="_xlnm.Print_Area" localSheetId="43">'G43'!$A$1:$F$27</definedName>
    <definedName name="_xlnm.Print_Area" localSheetId="44">'G44'!$A$1:$D$23</definedName>
    <definedName name="_xlnm.Print_Area" localSheetId="48">'G48'!$A$1:$H$23</definedName>
    <definedName name="_xlnm.Print_Area" localSheetId="49">'G49'!$A$1:$H$21</definedName>
    <definedName name="_xlnm.Print_Area" localSheetId="50">'G50'!$A$1:$H$26</definedName>
    <definedName name="_xlnm.Print_Area" localSheetId="53">'G53'!$A$1:$H$27</definedName>
    <definedName name="_xlnm.Print_Area" localSheetId="55">'G55'!$A$1:$G$24</definedName>
    <definedName name="_xlnm.Print_Area" localSheetId="56">'G56'!$A$1:$G$27</definedName>
    <definedName name="_xlnm.Print_Area" localSheetId="6">'G6'!$A$1:$G$31</definedName>
    <definedName name="_xlnm.Print_Area" localSheetId="60">'G60'!$A$1:$I$22</definedName>
    <definedName name="_xlnm.Print_Area" localSheetId="61">'G61'!$A$1:$I$24</definedName>
    <definedName name="_xlnm.Print_Area" localSheetId="62">'G62'!$A$1:$I$25</definedName>
    <definedName name="_xlnm.Print_Area" localSheetId="63">'G63'!$A$1:$J$23</definedName>
    <definedName name="_xlnm.Print_Area" localSheetId="64">'G64'!$A$1:$J$26</definedName>
    <definedName name="_xlnm.Print_Area" localSheetId="65">'G65'!$A$1:$I$27</definedName>
    <definedName name="_xlnm.Print_Area" localSheetId="67">'G67'!$A$1:$M$28</definedName>
    <definedName name="_xlnm.Print_Area" localSheetId="8">'G8'!$A$1:$G$23</definedName>
    <definedName name="_xlnm.Print_Area" localSheetId="0">Indice!$A$1:$A$78</definedName>
    <definedName name="_xlnm.Print_Titles" localSheetId="12">'C12'!$A:$A</definedName>
    <definedName name="_xlnm.Print_Titles" localSheetId="13">'C13'!$A:$A</definedName>
    <definedName name="_xlnm.Print_Titles" localSheetId="14">'C14'!$A:$A</definedName>
    <definedName name="_xlnm.Print_Titles" localSheetId="15">'C15'!$A:$A</definedName>
    <definedName name="_xlnm.Print_Titles" localSheetId="73">'C73'!$3:$3</definedName>
    <definedName name="Z_06CF9F87_1FAD_4E65_84EC_7E033A789832_.wvu.FilterData" localSheetId="73" hidden="1">'C73'!$C$4:$C$52</definedName>
    <definedName name="Z_51FDF3FE_71CC_49CA_8E8C_81CDA38321F3_.wvu.FilterData" localSheetId="73" hidden="1">'C73'!$C$4:$C$52</definedName>
  </definedNames>
  <calcPr calcId="145621"/>
</workbook>
</file>

<file path=xl/calcChain.xml><?xml version="1.0" encoding="utf-8"?>
<calcChain xmlns="http://schemas.openxmlformats.org/spreadsheetml/2006/main">
  <c r="K20" i="100" l="1"/>
  <c r="K19" i="100"/>
  <c r="K7" i="100"/>
  <c r="C40" i="77" l="1"/>
  <c r="C5" i="59" l="1"/>
  <c r="B40" i="77" l="1"/>
  <c r="B41" i="77" s="1"/>
  <c r="F39" i="77"/>
  <c r="E39" i="77"/>
  <c r="B34" i="37" l="1"/>
  <c r="C33" i="37"/>
  <c r="B15" i="26" l="1"/>
  <c r="D41" i="57" l="1"/>
  <c r="C32" i="77"/>
  <c r="C31" i="77"/>
  <c r="C24" i="77"/>
  <c r="C15" i="77"/>
  <c r="C23" i="77"/>
  <c r="C16" i="77"/>
  <c r="C7" i="77"/>
  <c r="C8" i="77"/>
  <c r="F40" i="77" l="1"/>
  <c r="E40" i="77"/>
  <c r="C41" i="77"/>
  <c r="C11" i="51"/>
  <c r="D11" i="51"/>
  <c r="E11" i="51"/>
  <c r="B11" i="51"/>
  <c r="F41" i="77" l="1"/>
  <c r="E41" i="77"/>
  <c r="F15" i="70"/>
  <c r="F10" i="70"/>
  <c r="E10" i="70"/>
  <c r="F9" i="70"/>
  <c r="E9" i="70"/>
  <c r="C10" i="98" l="1"/>
  <c r="D10" i="98" s="1"/>
  <c r="B10" i="98"/>
  <c r="C5" i="1" l="1"/>
  <c r="G44" i="96"/>
  <c r="E44" i="96"/>
  <c r="C44" i="96"/>
  <c r="E36" i="94"/>
  <c r="C19" i="94"/>
  <c r="C20" i="94"/>
  <c r="C51" i="94"/>
  <c r="C43" i="94"/>
  <c r="G44" i="94"/>
  <c r="E44" i="94"/>
  <c r="H35" i="93"/>
  <c r="G44" i="93"/>
  <c r="E44" i="93"/>
  <c r="C11" i="90" l="1"/>
  <c r="B11" i="90"/>
  <c r="E10" i="90"/>
  <c r="F15" i="88"/>
  <c r="F14" i="88"/>
  <c r="F12" i="88"/>
  <c r="F11" i="88"/>
  <c r="F9" i="88"/>
  <c r="F8" i="88"/>
  <c r="F6" i="88"/>
  <c r="F16" i="88"/>
  <c r="B16" i="88"/>
  <c r="B17" i="70" l="1"/>
  <c r="B10" i="70"/>
  <c r="B7" i="70" l="1"/>
  <c r="A78" i="82" l="1"/>
  <c r="A79" i="82"/>
  <c r="A77" i="82" l="1"/>
  <c r="A76" i="82"/>
  <c r="A75" i="82"/>
  <c r="A74" i="82"/>
  <c r="A73" i="82"/>
  <c r="A72" i="82"/>
  <c r="A71" i="82"/>
  <c r="A70" i="82"/>
  <c r="A69" i="82"/>
  <c r="A68" i="82"/>
  <c r="A67" i="82"/>
  <c r="A66" i="82"/>
  <c r="A65" i="82"/>
  <c r="A64" i="82"/>
  <c r="A63" i="82"/>
  <c r="A62" i="82"/>
  <c r="A61" i="82"/>
  <c r="A60" i="82"/>
  <c r="A59" i="82"/>
  <c r="A58" i="82"/>
  <c r="A57" i="82"/>
  <c r="A56" i="82"/>
  <c r="A55" i="82"/>
  <c r="A54" i="82"/>
  <c r="A53" i="82"/>
  <c r="A52" i="82"/>
  <c r="A51" i="82"/>
  <c r="A50" i="82"/>
  <c r="A49" i="82"/>
  <c r="A48" i="82"/>
  <c r="A47" i="82"/>
  <c r="A46" i="82"/>
  <c r="A45" i="82"/>
  <c r="A44" i="82"/>
  <c r="A43" i="82"/>
  <c r="A42" i="82"/>
  <c r="A41" i="82"/>
  <c r="A40" i="82"/>
  <c r="A39" i="82"/>
  <c r="A38" i="82"/>
  <c r="A37" i="82"/>
  <c r="A36" i="82"/>
  <c r="A35" i="82"/>
  <c r="A34" i="82"/>
  <c r="A33" i="82"/>
  <c r="A32" i="82"/>
  <c r="A31" i="82"/>
  <c r="A30" i="82"/>
  <c r="A29" i="82"/>
  <c r="A28" i="82"/>
  <c r="A27" i="82"/>
  <c r="A26" i="82"/>
  <c r="A25" i="82"/>
  <c r="A24" i="82"/>
  <c r="A23" i="82"/>
  <c r="A22" i="82"/>
  <c r="A21" i="82"/>
  <c r="A20" i="82"/>
  <c r="A19" i="82"/>
  <c r="A18" i="82"/>
  <c r="A17" i="82"/>
  <c r="A16" i="82"/>
  <c r="A15" i="82"/>
  <c r="A14" i="82"/>
  <c r="A13" i="82"/>
  <c r="A12" i="82"/>
  <c r="A11" i="82"/>
  <c r="A10" i="82"/>
  <c r="A9" i="82"/>
  <c r="A8" i="82"/>
  <c r="A7" i="82"/>
  <c r="A6" i="82"/>
  <c r="A5" i="82"/>
  <c r="A4" i="82"/>
  <c r="A3" i="82"/>
  <c r="A2" i="82"/>
  <c r="F14" i="66"/>
  <c r="E14" i="66"/>
  <c r="D7" i="60"/>
  <c r="C7" i="60"/>
  <c r="B7" i="60"/>
  <c r="C14" i="66" l="1"/>
  <c r="C13" i="48"/>
  <c r="B13" i="48"/>
  <c r="C10" i="43"/>
  <c r="B10" i="43"/>
  <c r="B34" i="101"/>
  <c r="D34" i="101"/>
  <c r="C34" i="101"/>
  <c r="B29" i="97"/>
  <c r="B28" i="97"/>
  <c r="G45" i="96"/>
  <c r="H45" i="96"/>
  <c r="G49" i="94"/>
  <c r="H49" i="94"/>
  <c r="G51" i="94"/>
  <c r="H51" i="94"/>
  <c r="G43" i="94"/>
  <c r="H43" i="94"/>
  <c r="H19" i="94"/>
  <c r="H20" i="94"/>
  <c r="M39" i="92"/>
  <c r="M40" i="92" s="1"/>
  <c r="M38" i="92"/>
  <c r="M37" i="92"/>
  <c r="E15" i="88"/>
  <c r="E14" i="88"/>
  <c r="E12" i="88"/>
  <c r="E11" i="88"/>
  <c r="E9" i="88"/>
  <c r="E8" i="88"/>
  <c r="E6" i="88"/>
  <c r="B13" i="88"/>
  <c r="B10" i="88"/>
  <c r="B7" i="88"/>
  <c r="B17" i="88" s="1"/>
  <c r="E34" i="101" l="1"/>
  <c r="J8" i="43"/>
  <c r="J9" i="43"/>
  <c r="F6" i="76" l="1"/>
  <c r="F5" i="76"/>
  <c r="E6" i="76"/>
  <c r="E5" i="76"/>
  <c r="F4" i="76"/>
  <c r="E4" i="76"/>
  <c r="B21" i="75" l="1"/>
  <c r="F7" i="60" l="1"/>
  <c r="E7" i="60"/>
  <c r="D19" i="48" l="1"/>
  <c r="E13" i="48" l="1"/>
  <c r="D13" i="48"/>
  <c r="E8" i="48"/>
  <c r="D8" i="48"/>
  <c r="C8" i="48"/>
  <c r="B8" i="48"/>
  <c r="G27" i="100" l="1"/>
  <c r="C27" i="100"/>
  <c r="D27" i="100" s="1"/>
  <c r="B27" i="100"/>
  <c r="J26" i="100"/>
  <c r="K26" i="100" s="1"/>
  <c r="I26" i="100"/>
  <c r="J25" i="100"/>
  <c r="K25" i="100" s="1"/>
  <c r="I25" i="100"/>
  <c r="J24" i="100"/>
  <c r="K24" i="100" s="1"/>
  <c r="I24" i="100"/>
  <c r="J23" i="100"/>
  <c r="K23" i="100" s="1"/>
  <c r="I23" i="100"/>
  <c r="G23" i="100"/>
  <c r="J22" i="100"/>
  <c r="K22" i="100" s="1"/>
  <c r="I22" i="100"/>
  <c r="J21" i="100"/>
  <c r="K21" i="100" s="1"/>
  <c r="I21" i="100"/>
  <c r="J20" i="100"/>
  <c r="I20" i="100"/>
  <c r="J19" i="100"/>
  <c r="I19" i="100"/>
  <c r="G19" i="100"/>
  <c r="J18" i="100"/>
  <c r="K18" i="100" s="1"/>
  <c r="I18" i="100"/>
  <c r="G18" i="100"/>
  <c r="D18" i="100"/>
  <c r="J17" i="100"/>
  <c r="K17" i="100" s="1"/>
  <c r="I17" i="100"/>
  <c r="G17" i="100"/>
  <c r="D17" i="100"/>
  <c r="K16" i="100"/>
  <c r="J16" i="100"/>
  <c r="I16" i="100"/>
  <c r="G16" i="100"/>
  <c r="J15" i="100"/>
  <c r="K15" i="100" s="1"/>
  <c r="I15" i="100"/>
  <c r="G15" i="100"/>
  <c r="J14" i="100"/>
  <c r="K14" i="100" s="1"/>
  <c r="I14" i="100"/>
  <c r="G14" i="100"/>
  <c r="J13" i="100"/>
  <c r="K13" i="100" s="1"/>
  <c r="I13" i="100"/>
  <c r="J12" i="100"/>
  <c r="K12" i="100" s="1"/>
  <c r="I12" i="100"/>
  <c r="D12" i="100"/>
  <c r="J11" i="100"/>
  <c r="K11" i="100" s="1"/>
  <c r="I11" i="100"/>
  <c r="J10" i="100"/>
  <c r="K10" i="100" s="1"/>
  <c r="I10" i="100"/>
  <c r="J9" i="100"/>
  <c r="K9" i="100" s="1"/>
  <c r="I9" i="100"/>
  <c r="J8" i="100"/>
  <c r="K8" i="100" s="1"/>
  <c r="I8" i="100"/>
  <c r="D8" i="100"/>
  <c r="J7" i="100"/>
  <c r="I7" i="100"/>
  <c r="J6" i="100"/>
  <c r="K6" i="100" s="1"/>
  <c r="I6" i="100"/>
  <c r="J5" i="100"/>
  <c r="K5" i="100" s="1"/>
  <c r="I5" i="100"/>
  <c r="F19" i="99"/>
  <c r="G19" i="99" s="1"/>
  <c r="E19" i="99"/>
  <c r="C19" i="99"/>
  <c r="B19" i="99"/>
  <c r="J18" i="99"/>
  <c r="K18" i="99" s="1"/>
  <c r="I18" i="99"/>
  <c r="J17" i="99"/>
  <c r="K17" i="99" s="1"/>
  <c r="I17" i="99"/>
  <c r="D17" i="99"/>
  <c r="J16" i="99"/>
  <c r="K16" i="99" s="1"/>
  <c r="I16" i="99"/>
  <c r="D16" i="99"/>
  <c r="J15" i="99"/>
  <c r="K15" i="99" s="1"/>
  <c r="I15" i="99"/>
  <c r="D15" i="99"/>
  <c r="J14" i="99"/>
  <c r="K14" i="99" s="1"/>
  <c r="I14" i="99"/>
  <c r="D14" i="99"/>
  <c r="J13" i="99"/>
  <c r="K13" i="99" s="1"/>
  <c r="I13" i="99"/>
  <c r="D13" i="99"/>
  <c r="J12" i="99"/>
  <c r="K12" i="99" s="1"/>
  <c r="I12" i="99"/>
  <c r="D12" i="99"/>
  <c r="J11" i="99"/>
  <c r="K11" i="99" s="1"/>
  <c r="I11" i="99"/>
  <c r="D11" i="99"/>
  <c r="J10" i="99"/>
  <c r="K10" i="99" s="1"/>
  <c r="I10" i="99"/>
  <c r="D10" i="99"/>
  <c r="J9" i="99"/>
  <c r="K9" i="99" s="1"/>
  <c r="I9" i="99"/>
  <c r="D9" i="99"/>
  <c r="J8" i="99"/>
  <c r="K8" i="99" s="1"/>
  <c r="I8" i="99"/>
  <c r="D8" i="99"/>
  <c r="J7" i="99"/>
  <c r="K7" i="99" s="1"/>
  <c r="I7" i="99"/>
  <c r="D7" i="99"/>
  <c r="J6" i="99"/>
  <c r="K6" i="99" s="1"/>
  <c r="I6" i="99"/>
  <c r="D6" i="99"/>
  <c r="K5" i="99"/>
  <c r="J5" i="99"/>
  <c r="I5" i="99"/>
  <c r="D5" i="99"/>
  <c r="C29" i="97"/>
  <c r="C28" i="97"/>
  <c r="B27" i="97"/>
  <c r="H57" i="96"/>
  <c r="G57" i="96"/>
  <c r="E57" i="96"/>
  <c r="C57" i="96"/>
  <c r="H56" i="96"/>
  <c r="G56" i="96"/>
  <c r="E56" i="96"/>
  <c r="C56" i="96"/>
  <c r="H55" i="96"/>
  <c r="G55" i="96"/>
  <c r="E55" i="96"/>
  <c r="C55" i="96"/>
  <c r="H54" i="96"/>
  <c r="G54" i="96"/>
  <c r="E54" i="96"/>
  <c r="C54" i="96"/>
  <c r="H53" i="96"/>
  <c r="G53" i="96"/>
  <c r="E53" i="96"/>
  <c r="C53" i="96"/>
  <c r="H52" i="96"/>
  <c r="G52" i="96"/>
  <c r="E52" i="96"/>
  <c r="C52" i="96"/>
  <c r="H51" i="96"/>
  <c r="G51" i="96"/>
  <c r="E51" i="96"/>
  <c r="C51" i="96"/>
  <c r="H50" i="96"/>
  <c r="G50" i="96"/>
  <c r="E50" i="96"/>
  <c r="C50" i="96"/>
  <c r="H49" i="96"/>
  <c r="G49" i="96"/>
  <c r="E49" i="96"/>
  <c r="C49" i="96"/>
  <c r="H48" i="96"/>
  <c r="G48" i="96"/>
  <c r="E48" i="96"/>
  <c r="C48" i="96"/>
  <c r="H47" i="96"/>
  <c r="G47" i="96"/>
  <c r="E47" i="96"/>
  <c r="C47" i="96"/>
  <c r="H46" i="96"/>
  <c r="G46" i="96"/>
  <c r="E46" i="96"/>
  <c r="C46" i="96"/>
  <c r="H43" i="96"/>
  <c r="G43" i="96"/>
  <c r="E43" i="96"/>
  <c r="C43" i="96"/>
  <c r="H42" i="96"/>
  <c r="G42" i="96"/>
  <c r="E42" i="96"/>
  <c r="C42" i="96"/>
  <c r="H41" i="96"/>
  <c r="G41" i="96"/>
  <c r="E41" i="96"/>
  <c r="C41" i="96"/>
  <c r="H40" i="96"/>
  <c r="G40" i="96"/>
  <c r="E40" i="96"/>
  <c r="C40" i="96"/>
  <c r="H39" i="96"/>
  <c r="G39" i="96"/>
  <c r="E39" i="96"/>
  <c r="C39" i="96"/>
  <c r="H38" i="96"/>
  <c r="G38" i="96"/>
  <c r="E38" i="96"/>
  <c r="C38" i="96"/>
  <c r="H37" i="96"/>
  <c r="G37" i="96"/>
  <c r="E37" i="96"/>
  <c r="C37" i="96"/>
  <c r="H36" i="96"/>
  <c r="G36" i="96"/>
  <c r="E36" i="96"/>
  <c r="C36" i="96"/>
  <c r="H35" i="96"/>
  <c r="G35" i="96"/>
  <c r="E35" i="96"/>
  <c r="C35" i="96"/>
  <c r="H34" i="96"/>
  <c r="G34" i="96"/>
  <c r="E34" i="96"/>
  <c r="C34" i="96"/>
  <c r="H33" i="96"/>
  <c r="G33" i="96"/>
  <c r="E33" i="96"/>
  <c r="C33" i="96"/>
  <c r="H32" i="96"/>
  <c r="G32" i="96"/>
  <c r="E32" i="96"/>
  <c r="C32" i="96"/>
  <c r="H31" i="96"/>
  <c r="G31" i="96"/>
  <c r="E31" i="96"/>
  <c r="C31" i="96"/>
  <c r="H30" i="96"/>
  <c r="G30" i="96"/>
  <c r="E30" i="96"/>
  <c r="C30" i="96"/>
  <c r="H29" i="96"/>
  <c r="G29" i="96"/>
  <c r="E29" i="96"/>
  <c r="C29" i="96"/>
  <c r="H28" i="96"/>
  <c r="G28" i="96"/>
  <c r="E28" i="96"/>
  <c r="C28" i="96"/>
  <c r="H27" i="96"/>
  <c r="G27" i="96"/>
  <c r="E27" i="96"/>
  <c r="C27" i="96"/>
  <c r="H26" i="96"/>
  <c r="G26" i="96"/>
  <c r="E26" i="96"/>
  <c r="C26" i="96"/>
  <c r="H25" i="96"/>
  <c r="G25" i="96"/>
  <c r="E25" i="96"/>
  <c r="C25" i="96"/>
  <c r="H24" i="96"/>
  <c r="G24" i="96"/>
  <c r="E24" i="96"/>
  <c r="C24" i="96"/>
  <c r="H23" i="96"/>
  <c r="G23" i="96"/>
  <c r="E23" i="96"/>
  <c r="C23" i="96"/>
  <c r="H22" i="96"/>
  <c r="G22" i="96"/>
  <c r="E22" i="96"/>
  <c r="C22" i="96"/>
  <c r="H21" i="96"/>
  <c r="G21" i="96"/>
  <c r="E21" i="96"/>
  <c r="C21" i="96"/>
  <c r="H20" i="96"/>
  <c r="G20" i="96"/>
  <c r="E20" i="96"/>
  <c r="C20" i="96"/>
  <c r="H19" i="96"/>
  <c r="G19" i="96"/>
  <c r="E19" i="96"/>
  <c r="C19" i="96"/>
  <c r="H18" i="96"/>
  <c r="G18" i="96"/>
  <c r="E18" i="96"/>
  <c r="C18" i="96"/>
  <c r="H17" i="96"/>
  <c r="G17" i="96"/>
  <c r="E17" i="96"/>
  <c r="C17" i="96"/>
  <c r="H16" i="96"/>
  <c r="G16" i="96"/>
  <c r="E16" i="96"/>
  <c r="C16" i="96"/>
  <c r="H15" i="96"/>
  <c r="G15" i="96"/>
  <c r="E15" i="96"/>
  <c r="C15" i="96"/>
  <c r="H14" i="96"/>
  <c r="G14" i="96"/>
  <c r="E14" i="96"/>
  <c r="C14" i="96"/>
  <c r="H13" i="96"/>
  <c r="G13" i="96"/>
  <c r="E13" i="96"/>
  <c r="C13" i="96"/>
  <c r="H12" i="96"/>
  <c r="G12" i="96"/>
  <c r="E12" i="96"/>
  <c r="C12" i="96"/>
  <c r="H11" i="96"/>
  <c r="G11" i="96"/>
  <c r="E11" i="96"/>
  <c r="C11" i="96"/>
  <c r="H10" i="96"/>
  <c r="G10" i="96"/>
  <c r="E10" i="96"/>
  <c r="C10" i="96"/>
  <c r="H9" i="96"/>
  <c r="G9" i="96"/>
  <c r="E9" i="96"/>
  <c r="C9" i="96"/>
  <c r="H8" i="96"/>
  <c r="G8" i="96"/>
  <c r="E8" i="96"/>
  <c r="C8" i="96"/>
  <c r="H7" i="96"/>
  <c r="G7" i="96"/>
  <c r="E7" i="96"/>
  <c r="C7" i="96"/>
  <c r="H6" i="96"/>
  <c r="G6" i="96"/>
  <c r="E6" i="96"/>
  <c r="C6" i="96"/>
  <c r="H5" i="96"/>
  <c r="G5" i="96"/>
  <c r="E5" i="96"/>
  <c r="C5" i="96"/>
  <c r="H18" i="95"/>
  <c r="G18" i="95"/>
  <c r="E18" i="95"/>
  <c r="C18" i="95"/>
  <c r="H17" i="95"/>
  <c r="G17" i="95"/>
  <c r="E17" i="95"/>
  <c r="C17" i="95"/>
  <c r="H16" i="95"/>
  <c r="G16" i="95"/>
  <c r="E16" i="95"/>
  <c r="C16" i="95"/>
  <c r="H15" i="95"/>
  <c r="G15" i="95"/>
  <c r="E15" i="95"/>
  <c r="C15" i="95"/>
  <c r="H14" i="95"/>
  <c r="G14" i="95"/>
  <c r="E14" i="95"/>
  <c r="C14" i="95"/>
  <c r="H13" i="95"/>
  <c r="G13" i="95"/>
  <c r="E13" i="95"/>
  <c r="C13" i="95"/>
  <c r="H12" i="95"/>
  <c r="G12" i="95"/>
  <c r="E12" i="95"/>
  <c r="C12" i="95"/>
  <c r="H11" i="95"/>
  <c r="G11" i="95"/>
  <c r="E11" i="95"/>
  <c r="C11" i="95"/>
  <c r="H10" i="95"/>
  <c r="G10" i="95"/>
  <c r="E10" i="95"/>
  <c r="C10" i="95"/>
  <c r="H9" i="95"/>
  <c r="G9" i="95"/>
  <c r="E9" i="95"/>
  <c r="C9" i="95"/>
  <c r="H8" i="95"/>
  <c r="G8" i="95"/>
  <c r="E8" i="95"/>
  <c r="C8" i="95"/>
  <c r="H7" i="95"/>
  <c r="G7" i="95"/>
  <c r="E7" i="95"/>
  <c r="C7" i="95"/>
  <c r="H6" i="95"/>
  <c r="G6" i="95"/>
  <c r="E6" i="95"/>
  <c r="C6" i="95"/>
  <c r="H5" i="95"/>
  <c r="G5" i="95"/>
  <c r="E5" i="95"/>
  <c r="C5" i="95"/>
  <c r="H57" i="94"/>
  <c r="G57" i="94"/>
  <c r="E57" i="94"/>
  <c r="C57" i="94"/>
  <c r="H56" i="94"/>
  <c r="G56" i="94"/>
  <c r="E56" i="94"/>
  <c r="C56" i="94"/>
  <c r="H55" i="94"/>
  <c r="G55" i="94"/>
  <c r="E55" i="94"/>
  <c r="C55" i="94"/>
  <c r="H54" i="94"/>
  <c r="G54" i="94"/>
  <c r="E54" i="94"/>
  <c r="C54" i="94"/>
  <c r="H53" i="94"/>
  <c r="G53" i="94"/>
  <c r="C53" i="94"/>
  <c r="H52" i="94"/>
  <c r="G52" i="94"/>
  <c r="E52" i="94"/>
  <c r="C52" i="94"/>
  <c r="E51" i="94"/>
  <c r="C49" i="94"/>
  <c r="H48" i="94"/>
  <c r="G48" i="94"/>
  <c r="E48" i="94"/>
  <c r="C48" i="94"/>
  <c r="H47" i="94"/>
  <c r="G47" i="94"/>
  <c r="E47" i="94"/>
  <c r="C47" i="94"/>
  <c r="H46" i="94"/>
  <c r="G46" i="94"/>
  <c r="E46" i="94"/>
  <c r="C46" i="94"/>
  <c r="E43" i="94"/>
  <c r="H42" i="94"/>
  <c r="G42" i="94"/>
  <c r="E42" i="94"/>
  <c r="C42" i="94"/>
  <c r="H41" i="94"/>
  <c r="G41" i="94"/>
  <c r="E41" i="94"/>
  <c r="C41" i="94"/>
  <c r="H40" i="94"/>
  <c r="G40" i="94"/>
  <c r="E40" i="94"/>
  <c r="C40" i="94"/>
  <c r="H39" i="94"/>
  <c r="G39" i="94"/>
  <c r="E39" i="94"/>
  <c r="C39" i="94"/>
  <c r="H38" i="94"/>
  <c r="G38" i="94"/>
  <c r="E38" i="94"/>
  <c r="C38" i="94"/>
  <c r="H37" i="94"/>
  <c r="G37" i="94"/>
  <c r="E37" i="94"/>
  <c r="C37" i="94"/>
  <c r="G36" i="94"/>
  <c r="H35" i="94"/>
  <c r="G35" i="94"/>
  <c r="C35" i="94"/>
  <c r="H34" i="94"/>
  <c r="G34" i="94"/>
  <c r="C34" i="94"/>
  <c r="H33" i="94"/>
  <c r="G33" i="94"/>
  <c r="E33" i="94"/>
  <c r="C33" i="94"/>
  <c r="H31" i="94"/>
  <c r="G31" i="94"/>
  <c r="E31" i="94"/>
  <c r="C31" i="94"/>
  <c r="H29" i="94"/>
  <c r="G29" i="94"/>
  <c r="E29" i="94"/>
  <c r="C29" i="94"/>
  <c r="H28" i="94"/>
  <c r="G28" i="94"/>
  <c r="E28" i="94"/>
  <c r="C28" i="94"/>
  <c r="H27" i="94"/>
  <c r="G27" i="94"/>
  <c r="E27" i="94"/>
  <c r="C27" i="94"/>
  <c r="H26" i="94"/>
  <c r="G26" i="94"/>
  <c r="E26" i="94"/>
  <c r="C26" i="94"/>
  <c r="H25" i="94"/>
  <c r="G25" i="94"/>
  <c r="E25" i="94"/>
  <c r="C25" i="94"/>
  <c r="H24" i="94"/>
  <c r="G24" i="94"/>
  <c r="E24" i="94"/>
  <c r="C24" i="94"/>
  <c r="H23" i="94"/>
  <c r="G23" i="94"/>
  <c r="E23" i="94"/>
  <c r="C23" i="94"/>
  <c r="H22" i="94"/>
  <c r="G22" i="94"/>
  <c r="E22" i="94"/>
  <c r="C22" i="94"/>
  <c r="H21" i="94"/>
  <c r="G21" i="94"/>
  <c r="E21" i="94"/>
  <c r="C21" i="94"/>
  <c r="G20" i="94"/>
  <c r="E20" i="94"/>
  <c r="G19" i="94"/>
  <c r="H17" i="94"/>
  <c r="G17" i="94"/>
  <c r="E17" i="94"/>
  <c r="C17" i="94"/>
  <c r="H16" i="94"/>
  <c r="G16" i="94"/>
  <c r="E16" i="94"/>
  <c r="C16" i="94"/>
  <c r="H15" i="94"/>
  <c r="G15" i="94"/>
  <c r="E15" i="94"/>
  <c r="C15" i="94"/>
  <c r="H14" i="94"/>
  <c r="G14" i="94"/>
  <c r="E14" i="94"/>
  <c r="C14" i="94"/>
  <c r="H13" i="94"/>
  <c r="G13" i="94"/>
  <c r="E13" i="94"/>
  <c r="C13" i="94"/>
  <c r="H12" i="94"/>
  <c r="G12" i="94"/>
  <c r="E12" i="94"/>
  <c r="C12" i="94"/>
  <c r="H11" i="94"/>
  <c r="G11" i="94"/>
  <c r="E11" i="94"/>
  <c r="C11" i="94"/>
  <c r="H10" i="94"/>
  <c r="G10" i="94"/>
  <c r="E10" i="94"/>
  <c r="C10" i="94"/>
  <c r="H9" i="94"/>
  <c r="G9" i="94"/>
  <c r="E9" i="94"/>
  <c r="C9" i="94"/>
  <c r="H8" i="94"/>
  <c r="G8" i="94"/>
  <c r="E8" i="94"/>
  <c r="C8" i="94"/>
  <c r="H7" i="94"/>
  <c r="G7" i="94"/>
  <c r="E7" i="94"/>
  <c r="C7" i="94"/>
  <c r="H6" i="94"/>
  <c r="G6" i="94"/>
  <c r="E6" i="94"/>
  <c r="C6" i="94"/>
  <c r="H5" i="94"/>
  <c r="G5" i="94"/>
  <c r="E5" i="94"/>
  <c r="C5" i="94"/>
  <c r="H57" i="93"/>
  <c r="G57" i="93"/>
  <c r="E57" i="93"/>
  <c r="C57" i="93"/>
  <c r="H56" i="93"/>
  <c r="G56" i="93"/>
  <c r="E56" i="93"/>
  <c r="C56" i="93"/>
  <c r="H55" i="93"/>
  <c r="G55" i="93"/>
  <c r="E55" i="93"/>
  <c r="C55" i="93"/>
  <c r="H54" i="93"/>
  <c r="G54" i="93"/>
  <c r="E54" i="93"/>
  <c r="C54" i="93"/>
  <c r="H53" i="93"/>
  <c r="G53" i="93"/>
  <c r="E53" i="93"/>
  <c r="C53" i="93"/>
  <c r="H52" i="93"/>
  <c r="G52" i="93"/>
  <c r="E52" i="93"/>
  <c r="C52" i="93"/>
  <c r="H51" i="93"/>
  <c r="G51" i="93"/>
  <c r="E51" i="93"/>
  <c r="C51" i="93"/>
  <c r="H50" i="93"/>
  <c r="G50" i="93"/>
  <c r="E50" i="93"/>
  <c r="C50" i="93"/>
  <c r="H49" i="93"/>
  <c r="G49" i="93"/>
  <c r="E49" i="93"/>
  <c r="C49" i="93"/>
  <c r="H48" i="93"/>
  <c r="G48" i="93"/>
  <c r="E48" i="93"/>
  <c r="C48" i="93"/>
  <c r="H47" i="93"/>
  <c r="G47" i="93"/>
  <c r="E47" i="93"/>
  <c r="C47" i="93"/>
  <c r="H46" i="93"/>
  <c r="G46" i="93"/>
  <c r="E46" i="93"/>
  <c r="C46" i="93"/>
  <c r="H43" i="93"/>
  <c r="G43" i="93"/>
  <c r="E43" i="93"/>
  <c r="C43" i="93"/>
  <c r="H42" i="93"/>
  <c r="G42" i="93"/>
  <c r="E42" i="93"/>
  <c r="C42" i="93"/>
  <c r="H41" i="93"/>
  <c r="G41" i="93"/>
  <c r="E41" i="93"/>
  <c r="C41" i="93"/>
  <c r="H40" i="93"/>
  <c r="G40" i="93"/>
  <c r="E40" i="93"/>
  <c r="C40" i="93"/>
  <c r="H39" i="93"/>
  <c r="G39" i="93"/>
  <c r="E39" i="93"/>
  <c r="C39" i="93"/>
  <c r="H38" i="93"/>
  <c r="G38" i="93"/>
  <c r="E38" i="93"/>
  <c r="C38" i="93"/>
  <c r="H37" i="93"/>
  <c r="G37" i="93"/>
  <c r="E37" i="93"/>
  <c r="C37" i="93"/>
  <c r="H36" i="93"/>
  <c r="G36" i="93"/>
  <c r="E36" i="93"/>
  <c r="C36" i="93"/>
  <c r="G35" i="93"/>
  <c r="E35" i="93"/>
  <c r="C35" i="93"/>
  <c r="H34" i="93"/>
  <c r="G34" i="93"/>
  <c r="E34" i="93"/>
  <c r="C34" i="93"/>
  <c r="H32" i="93"/>
  <c r="G32" i="93"/>
  <c r="E32" i="93"/>
  <c r="C32" i="93"/>
  <c r="H31" i="93"/>
  <c r="G31" i="93"/>
  <c r="E31" i="93"/>
  <c r="C31" i="93"/>
  <c r="H30" i="93"/>
  <c r="G30" i="93"/>
  <c r="E30" i="93"/>
  <c r="C30" i="93"/>
  <c r="H29" i="93"/>
  <c r="G29" i="93"/>
  <c r="E29" i="93"/>
  <c r="C29" i="93"/>
  <c r="H28" i="93"/>
  <c r="G28" i="93"/>
  <c r="E28" i="93"/>
  <c r="C28" i="93"/>
  <c r="H27" i="93"/>
  <c r="G27" i="93"/>
  <c r="E27" i="93"/>
  <c r="C27" i="93"/>
  <c r="H26" i="93"/>
  <c r="G26" i="93"/>
  <c r="E26" i="93"/>
  <c r="C26" i="93"/>
  <c r="H25" i="93"/>
  <c r="G25" i="93"/>
  <c r="E25" i="93"/>
  <c r="C25" i="93"/>
  <c r="H24" i="93"/>
  <c r="G24" i="93"/>
  <c r="E24" i="93"/>
  <c r="C24" i="93"/>
  <c r="H23" i="93"/>
  <c r="G23" i="93"/>
  <c r="E23" i="93"/>
  <c r="C23" i="93"/>
  <c r="H22" i="93"/>
  <c r="G22" i="93"/>
  <c r="E22" i="93"/>
  <c r="C22" i="93"/>
  <c r="H21" i="93"/>
  <c r="G21" i="93"/>
  <c r="E21" i="93"/>
  <c r="C21" i="93"/>
  <c r="H20" i="93"/>
  <c r="G20" i="93"/>
  <c r="E20" i="93"/>
  <c r="C20" i="93"/>
  <c r="H18" i="93"/>
  <c r="G18" i="93"/>
  <c r="E18" i="93"/>
  <c r="C18" i="93"/>
  <c r="H17" i="93"/>
  <c r="G17" i="93"/>
  <c r="E17" i="93"/>
  <c r="C17" i="93"/>
  <c r="H16" i="93"/>
  <c r="G16" i="93"/>
  <c r="E16" i="93"/>
  <c r="C16" i="93"/>
  <c r="H15" i="93"/>
  <c r="G15" i="93"/>
  <c r="E15" i="93"/>
  <c r="C15" i="93"/>
  <c r="H14" i="93"/>
  <c r="G14" i="93"/>
  <c r="E14" i="93"/>
  <c r="C14" i="93"/>
  <c r="H13" i="93"/>
  <c r="G13" i="93"/>
  <c r="E13" i="93"/>
  <c r="C13" i="93"/>
  <c r="H12" i="93"/>
  <c r="G12" i="93"/>
  <c r="E12" i="93"/>
  <c r="C12" i="93"/>
  <c r="H11" i="93"/>
  <c r="G11" i="93"/>
  <c r="E11" i="93"/>
  <c r="C11" i="93"/>
  <c r="H10" i="93"/>
  <c r="G10" i="93"/>
  <c r="E10" i="93"/>
  <c r="C10" i="93"/>
  <c r="H9" i="93"/>
  <c r="G9" i="93"/>
  <c r="E9" i="93"/>
  <c r="C9" i="93"/>
  <c r="H8" i="93"/>
  <c r="G8" i="93"/>
  <c r="E8" i="93"/>
  <c r="C8" i="93"/>
  <c r="H7" i="93"/>
  <c r="G7" i="93"/>
  <c r="E7" i="93"/>
  <c r="C7" i="93"/>
  <c r="H6" i="93"/>
  <c r="G6" i="93"/>
  <c r="E6" i="93"/>
  <c r="C6" i="93"/>
  <c r="H5" i="93"/>
  <c r="G5" i="93"/>
  <c r="E5" i="93"/>
  <c r="C5" i="93"/>
  <c r="K39" i="92"/>
  <c r="K40" i="92" s="1"/>
  <c r="J39" i="92"/>
  <c r="I39" i="92"/>
  <c r="H39" i="92"/>
  <c r="G39" i="92"/>
  <c r="G40" i="92" s="1"/>
  <c r="F39" i="92"/>
  <c r="E39" i="92"/>
  <c r="D39" i="92"/>
  <c r="C39" i="92"/>
  <c r="C40" i="92" s="1"/>
  <c r="B39" i="92"/>
  <c r="F7" i="91"/>
  <c r="E7" i="91"/>
  <c r="F6" i="91"/>
  <c r="E6" i="91"/>
  <c r="F5" i="91"/>
  <c r="E5" i="91"/>
  <c r="F9" i="90"/>
  <c r="E9" i="90"/>
  <c r="F8" i="90"/>
  <c r="E8" i="90"/>
  <c r="F7" i="90"/>
  <c r="E7" i="90"/>
  <c r="F6" i="90"/>
  <c r="E6" i="90"/>
  <c r="F5" i="90"/>
  <c r="E5" i="90"/>
  <c r="D31" i="89"/>
  <c r="E31" i="89" s="1"/>
  <c r="B31" i="89"/>
  <c r="C31" i="89" s="1"/>
  <c r="C13" i="88"/>
  <c r="C10" i="88"/>
  <c r="C7" i="88"/>
  <c r="F5" i="88"/>
  <c r="E5" i="88"/>
  <c r="C46" i="87"/>
  <c r="B46" i="87"/>
  <c r="F28" i="86"/>
  <c r="E28" i="86"/>
  <c r="F27" i="86"/>
  <c r="E27" i="86"/>
  <c r="F26" i="86"/>
  <c r="E26" i="86"/>
  <c r="D7" i="85"/>
  <c r="B7" i="85"/>
  <c r="C7" i="85" s="1"/>
  <c r="H6" i="85"/>
  <c r="G6" i="85"/>
  <c r="H5" i="85"/>
  <c r="G5" i="85"/>
  <c r="D9" i="84"/>
  <c r="E9" i="84" s="1"/>
  <c r="B9" i="84"/>
  <c r="C9" i="84" s="1"/>
  <c r="H8" i="84"/>
  <c r="G8" i="84"/>
  <c r="H7" i="84"/>
  <c r="G7" i="84"/>
  <c r="C7" i="84"/>
  <c r="H6" i="84"/>
  <c r="G6" i="84"/>
  <c r="C6" i="84"/>
  <c r="H5" i="84"/>
  <c r="G5" i="84"/>
  <c r="C5" i="84"/>
  <c r="C5" i="85" l="1"/>
  <c r="G14" i="99"/>
  <c r="G15" i="99"/>
  <c r="G16" i="99"/>
  <c r="G17" i="99"/>
  <c r="D9" i="100"/>
  <c r="D16" i="100"/>
  <c r="D21" i="100"/>
  <c r="D19" i="100"/>
  <c r="H7" i="85"/>
  <c r="E10" i="88"/>
  <c r="F10" i="88"/>
  <c r="G5" i="99"/>
  <c r="D7" i="100"/>
  <c r="D11" i="100"/>
  <c r="E7" i="88"/>
  <c r="F7" i="88"/>
  <c r="C17" i="88"/>
  <c r="F17" i="88" s="1"/>
  <c r="D20" i="100"/>
  <c r="D26" i="100"/>
  <c r="E13" i="88"/>
  <c r="F13" i="88"/>
  <c r="G6" i="99"/>
  <c r="G7" i="99"/>
  <c r="G8" i="99"/>
  <c r="G9" i="99"/>
  <c r="G10" i="99"/>
  <c r="G11" i="99"/>
  <c r="G12" i="99"/>
  <c r="G13" i="99"/>
  <c r="G18" i="99"/>
  <c r="J19" i="99"/>
  <c r="K19" i="99" s="1"/>
  <c r="D10" i="100"/>
  <c r="D22" i="100"/>
  <c r="F11" i="90"/>
  <c r="E16" i="88"/>
  <c r="G6" i="100"/>
  <c r="G7" i="100"/>
  <c r="G8" i="100"/>
  <c r="G13" i="100"/>
  <c r="G25" i="100"/>
  <c r="G26" i="100"/>
  <c r="G20" i="100"/>
  <c r="G21" i="100"/>
  <c r="G22" i="100"/>
  <c r="G5" i="100"/>
  <c r="G9" i="100"/>
  <c r="G10" i="100"/>
  <c r="G11" i="100"/>
  <c r="G12" i="100"/>
  <c r="G24" i="100"/>
  <c r="J27" i="100"/>
  <c r="K27" i="100" s="1"/>
  <c r="D5" i="100"/>
  <c r="D6" i="100"/>
  <c r="D13" i="100"/>
  <c r="D14" i="100"/>
  <c r="D15" i="100"/>
  <c r="D23" i="100"/>
  <c r="D24" i="100"/>
  <c r="D25" i="100"/>
  <c r="I27" i="100"/>
  <c r="D19" i="99"/>
  <c r="D18" i="99"/>
  <c r="I19" i="99"/>
  <c r="E11" i="90"/>
  <c r="C28" i="89"/>
  <c r="C29" i="89"/>
  <c r="C27" i="89"/>
  <c r="C26" i="89"/>
  <c r="C30" i="89"/>
  <c r="E6" i="85"/>
  <c r="E5" i="85"/>
  <c r="C8" i="84"/>
  <c r="F40" i="92"/>
  <c r="J40" i="92"/>
  <c r="D40" i="92"/>
  <c r="L40" i="92"/>
  <c r="E40" i="92"/>
  <c r="I40" i="92"/>
  <c r="H40" i="92"/>
  <c r="G9" i="84"/>
  <c r="E26" i="89"/>
  <c r="E27" i="89"/>
  <c r="E28" i="89"/>
  <c r="E29" i="89"/>
  <c r="E30" i="89"/>
  <c r="C27" i="97"/>
  <c r="C6" i="85"/>
  <c r="E5" i="84"/>
  <c r="E6" i="84"/>
  <c r="E7" i="84"/>
  <c r="E8" i="84"/>
  <c r="H9" i="84"/>
  <c r="E7" i="85"/>
  <c r="G7" i="85"/>
  <c r="E17" i="88" l="1"/>
  <c r="B17" i="34" l="1"/>
  <c r="D8" i="73" l="1"/>
  <c r="D7" i="73"/>
  <c r="D6" i="73"/>
  <c r="D5" i="73"/>
  <c r="D4" i="73"/>
  <c r="C9" i="73"/>
  <c r="B9" i="73"/>
  <c r="C34" i="44"/>
  <c r="B34" i="44"/>
  <c r="D34" i="44"/>
  <c r="E10" i="43"/>
  <c r="D10" i="43"/>
  <c r="H10" i="43" s="1"/>
  <c r="H9" i="43"/>
  <c r="H8" i="43"/>
  <c r="H7" i="43"/>
  <c r="D10" i="42"/>
  <c r="D9" i="42"/>
  <c r="D8" i="42"/>
  <c r="D7" i="42"/>
  <c r="D6" i="42"/>
  <c r="D11" i="42" s="1"/>
  <c r="D5" i="42"/>
  <c r="C11" i="42"/>
  <c r="B11" i="42"/>
  <c r="C10" i="41"/>
  <c r="B10" i="41"/>
  <c r="D9" i="41"/>
  <c r="D8" i="41"/>
  <c r="D7" i="41"/>
  <c r="D6" i="41"/>
  <c r="D5" i="41"/>
  <c r="D9" i="73" l="1"/>
  <c r="D10" i="41"/>
  <c r="C10" i="70"/>
  <c r="C7" i="70"/>
  <c r="C17" i="70"/>
  <c r="C27" i="37" l="1"/>
  <c r="C31" i="37"/>
  <c r="C29" i="37"/>
  <c r="C34" i="37"/>
  <c r="H15" i="23"/>
  <c r="H14" i="23"/>
  <c r="H13" i="23"/>
  <c r="H12" i="23"/>
  <c r="H11" i="23"/>
  <c r="H10" i="23"/>
  <c r="H9" i="23"/>
  <c r="H8" i="23"/>
  <c r="H7" i="23"/>
  <c r="H6" i="23"/>
  <c r="H5" i="23"/>
  <c r="H4" i="23"/>
  <c r="E16" i="23"/>
  <c r="F13" i="23" s="1"/>
  <c r="B16" i="23"/>
  <c r="C15" i="23" s="1"/>
  <c r="C28" i="37" l="1"/>
  <c r="C30" i="37"/>
  <c r="C26" i="37"/>
  <c r="H16" i="23"/>
  <c r="I16" i="23" s="1"/>
  <c r="I7" i="23"/>
  <c r="I11" i="23"/>
  <c r="I8" i="23"/>
  <c r="I5" i="23"/>
  <c r="I9" i="23"/>
  <c r="I13" i="23"/>
  <c r="I15" i="23"/>
  <c r="I12" i="23"/>
  <c r="I6" i="23"/>
  <c r="I10" i="23"/>
  <c r="I14" i="23"/>
  <c r="C4" i="23"/>
  <c r="C8" i="23"/>
  <c r="C12" i="23"/>
  <c r="C16" i="23"/>
  <c r="F6" i="23"/>
  <c r="F10" i="23"/>
  <c r="F14" i="23"/>
  <c r="I4" i="23"/>
  <c r="F7" i="23"/>
  <c r="F11" i="23"/>
  <c r="C5" i="23"/>
  <c r="C9" i="23"/>
  <c r="C13" i="23"/>
  <c r="F15" i="23"/>
  <c r="C6" i="23"/>
  <c r="C10" i="23"/>
  <c r="C14" i="23"/>
  <c r="F4" i="23"/>
  <c r="F8" i="23"/>
  <c r="F12" i="23"/>
  <c r="F16" i="23"/>
  <c r="C7" i="23"/>
  <c r="C11" i="23"/>
  <c r="F5" i="23"/>
  <c r="F9" i="23"/>
  <c r="C32" i="37"/>
  <c r="F13" i="66"/>
  <c r="G14" i="66" s="1"/>
  <c r="E13" i="46" l="1"/>
  <c r="E15" i="46" s="1"/>
  <c r="D13" i="46"/>
  <c r="D15" i="46" s="1"/>
  <c r="E10" i="40"/>
  <c r="E12" i="40" s="1"/>
  <c r="E14" i="40" s="1"/>
  <c r="D10" i="40"/>
  <c r="D12" i="40" s="1"/>
  <c r="D14" i="40" s="1"/>
  <c r="E14" i="39"/>
  <c r="D14" i="39"/>
  <c r="E10" i="39"/>
  <c r="D10" i="39"/>
  <c r="E8" i="38"/>
  <c r="E10" i="38" s="1"/>
  <c r="D8" i="38"/>
  <c r="D10" i="38" s="1"/>
  <c r="B44" i="30"/>
  <c r="C42" i="30" s="1"/>
  <c r="E17" i="39" l="1"/>
  <c r="D17" i="39"/>
  <c r="C39" i="30"/>
  <c r="C43" i="30"/>
  <c r="C36" i="30"/>
  <c r="C40" i="30"/>
  <c r="C37" i="30"/>
  <c r="C41" i="30"/>
  <c r="C38" i="30"/>
  <c r="C44" i="30" l="1"/>
  <c r="B33" i="77"/>
  <c r="B25" i="77"/>
  <c r="B17" i="77"/>
  <c r="B9" i="77"/>
  <c r="B13" i="60"/>
  <c r="B14" i="60"/>
  <c r="B5" i="59"/>
  <c r="D40" i="57"/>
  <c r="B19" i="48"/>
  <c r="C8" i="47"/>
  <c r="B8" i="47"/>
  <c r="C13" i="46"/>
  <c r="C15" i="46" s="1"/>
  <c r="B13" i="46"/>
  <c r="B15" i="46" s="1"/>
  <c r="C10" i="40"/>
  <c r="C12" i="40" s="1"/>
  <c r="C14" i="40" s="1"/>
  <c r="B10" i="40"/>
  <c r="B12" i="40" s="1"/>
  <c r="B14" i="40" s="1"/>
  <c r="C14" i="39"/>
  <c r="B14" i="39"/>
  <c r="C10" i="39"/>
  <c r="B10" i="39"/>
  <c r="C8" i="38"/>
  <c r="C10" i="38" s="1"/>
  <c r="B8" i="38"/>
  <c r="B10" i="38" s="1"/>
  <c r="C17" i="39" l="1"/>
  <c r="B17" i="39"/>
  <c r="C13" i="66"/>
  <c r="E13" i="66"/>
  <c r="D33" i="57" l="1"/>
  <c r="D34" i="57"/>
  <c r="D35" i="57"/>
  <c r="D36" i="57"/>
  <c r="D37" i="57"/>
  <c r="D38" i="57"/>
  <c r="D39" i="57"/>
  <c r="D32" i="57"/>
  <c r="F10" i="53"/>
  <c r="E10" i="53"/>
  <c r="B32" i="45" l="1"/>
  <c r="C33" i="77" l="1"/>
  <c r="E33" i="77" s="1"/>
  <c r="F32" i="77"/>
  <c r="E32" i="77"/>
  <c r="F31" i="77"/>
  <c r="E31" i="77"/>
  <c r="C25" i="77"/>
  <c r="F24" i="77"/>
  <c r="E24" i="77"/>
  <c r="F23" i="77"/>
  <c r="E23" i="77"/>
  <c r="C17" i="77"/>
  <c r="F16" i="77"/>
  <c r="E16" i="77"/>
  <c r="F15" i="77"/>
  <c r="E15" i="77"/>
  <c r="C9" i="77"/>
  <c r="F8" i="77"/>
  <c r="E8" i="77"/>
  <c r="F7" i="77"/>
  <c r="E7" i="77"/>
  <c r="B7" i="74"/>
  <c r="C8" i="71"/>
  <c r="B8" i="71"/>
  <c r="D7" i="71"/>
  <c r="D6" i="71"/>
  <c r="D5" i="71"/>
  <c r="D4" i="71"/>
  <c r="F17" i="70"/>
  <c r="E17" i="70"/>
  <c r="F16" i="70"/>
  <c r="E16" i="70"/>
  <c r="E15" i="70"/>
  <c r="F14" i="70"/>
  <c r="E14" i="70"/>
  <c r="F13" i="70"/>
  <c r="E13" i="70"/>
  <c r="F12" i="70"/>
  <c r="E12" i="70"/>
  <c r="F7" i="70"/>
  <c r="E7" i="70"/>
  <c r="F6" i="70"/>
  <c r="E6" i="70"/>
  <c r="F5" i="70"/>
  <c r="E5" i="70"/>
  <c r="F5" i="69"/>
  <c r="E5" i="69"/>
  <c r="F5" i="68"/>
  <c r="E5" i="68"/>
  <c r="F12" i="66"/>
  <c r="E12" i="66"/>
  <c r="F11" i="66"/>
  <c r="C11" i="66" s="1"/>
  <c r="F10" i="66"/>
  <c r="C10" i="66" s="1"/>
  <c r="E10" i="66"/>
  <c r="F9" i="66"/>
  <c r="C9" i="66" s="1"/>
  <c r="F8" i="66"/>
  <c r="C8" i="66" s="1"/>
  <c r="E8" i="66"/>
  <c r="F7" i="66"/>
  <c r="C7" i="66" s="1"/>
  <c r="F6" i="66"/>
  <c r="C6" i="66" s="1"/>
  <c r="E6" i="66"/>
  <c r="F5" i="66"/>
  <c r="C5" i="66" s="1"/>
  <c r="G15" i="60"/>
  <c r="F15" i="60"/>
  <c r="E15" i="60"/>
  <c r="D15" i="60"/>
  <c r="C15" i="60"/>
  <c r="B15" i="60"/>
  <c r="G14" i="60"/>
  <c r="F14" i="60"/>
  <c r="E14" i="60"/>
  <c r="D14" i="60"/>
  <c r="C14" i="60"/>
  <c r="G13" i="60"/>
  <c r="F13" i="60"/>
  <c r="E13" i="60"/>
  <c r="D13" i="60"/>
  <c r="C13" i="60"/>
  <c r="F5" i="58"/>
  <c r="F4" i="58"/>
  <c r="F10" i="59"/>
  <c r="E10" i="59"/>
  <c r="F9" i="59"/>
  <c r="E9" i="59"/>
  <c r="F8" i="59"/>
  <c r="E8" i="59"/>
  <c r="F7" i="59"/>
  <c r="E7" i="59"/>
  <c r="F6" i="59"/>
  <c r="E6" i="59"/>
  <c r="F5" i="59"/>
  <c r="E5" i="58"/>
  <c r="E4" i="58"/>
  <c r="E7" i="66" l="1"/>
  <c r="E9" i="66"/>
  <c r="E11" i="66"/>
  <c r="C12" i="66"/>
  <c r="G13" i="66"/>
  <c r="F9" i="77"/>
  <c r="F33" i="77"/>
  <c r="F25" i="77"/>
  <c r="F17" i="77"/>
  <c r="E9" i="77"/>
  <c r="E25" i="77"/>
  <c r="E17" i="77"/>
  <c r="D8" i="71"/>
  <c r="G6" i="66"/>
  <c r="G7" i="66"/>
  <c r="G8" i="66"/>
  <c r="G9" i="66"/>
  <c r="G10" i="66"/>
  <c r="G11" i="66"/>
  <c r="G12" i="66"/>
  <c r="E5" i="59"/>
  <c r="F7" i="53"/>
  <c r="E7" i="53"/>
  <c r="F6" i="53"/>
  <c r="E6" i="53"/>
  <c r="F5" i="53"/>
  <c r="E5" i="53"/>
  <c r="H19" i="48"/>
  <c r="H18" i="48"/>
  <c r="G18" i="48"/>
  <c r="H17" i="48"/>
  <c r="G17" i="48"/>
  <c r="H16" i="48"/>
  <c r="G16" i="48"/>
  <c r="H15" i="48"/>
  <c r="G15" i="48"/>
  <c r="J13" i="48"/>
  <c r="I13" i="48"/>
  <c r="H13" i="48"/>
  <c r="G13" i="48"/>
  <c r="J11" i="48"/>
  <c r="I11" i="48"/>
  <c r="H11" i="48"/>
  <c r="G11" i="48"/>
  <c r="J9" i="48"/>
  <c r="I9" i="48"/>
  <c r="J8" i="48"/>
  <c r="I8" i="48"/>
  <c r="H8" i="48"/>
  <c r="G8" i="48"/>
  <c r="J7" i="48"/>
  <c r="I7" i="48"/>
  <c r="H7" i="48"/>
  <c r="G7" i="48"/>
  <c r="J6" i="48"/>
  <c r="I6" i="48"/>
  <c r="H6" i="48"/>
  <c r="G6" i="48"/>
  <c r="E8" i="47"/>
  <c r="D8" i="47"/>
  <c r="G8" i="47" s="1"/>
  <c r="J7" i="47"/>
  <c r="I7" i="47"/>
  <c r="H7" i="47"/>
  <c r="G7" i="47"/>
  <c r="J6" i="47"/>
  <c r="I6" i="47"/>
  <c r="H6" i="47"/>
  <c r="G6" i="47"/>
  <c r="H15" i="46"/>
  <c r="J14" i="46"/>
  <c r="I14" i="46"/>
  <c r="H14" i="46"/>
  <c r="G14" i="46"/>
  <c r="H13" i="46"/>
  <c r="J12" i="46"/>
  <c r="I12" i="46"/>
  <c r="H12" i="46"/>
  <c r="G12" i="46"/>
  <c r="J11" i="46"/>
  <c r="I11" i="46"/>
  <c r="H11" i="46"/>
  <c r="G11" i="46"/>
  <c r="J10" i="46"/>
  <c r="I10" i="46"/>
  <c r="H10" i="46"/>
  <c r="G10" i="46"/>
  <c r="J9" i="46"/>
  <c r="I9" i="46"/>
  <c r="H9" i="46"/>
  <c r="G9" i="46"/>
  <c r="J8" i="46"/>
  <c r="I8" i="46"/>
  <c r="H8" i="46"/>
  <c r="G8" i="46"/>
  <c r="J7" i="46"/>
  <c r="I7" i="46"/>
  <c r="H7" i="46"/>
  <c r="G7" i="46"/>
  <c r="J6" i="46"/>
  <c r="I6" i="46"/>
  <c r="H6" i="46"/>
  <c r="G6" i="46"/>
  <c r="J10" i="43"/>
  <c r="I10" i="43"/>
  <c r="G10" i="43"/>
  <c r="I9" i="43"/>
  <c r="G9" i="43"/>
  <c r="I8" i="43"/>
  <c r="G8" i="43"/>
  <c r="J7" i="43"/>
  <c r="I7" i="43"/>
  <c r="G7" i="43"/>
  <c r="J6" i="43"/>
  <c r="I6" i="43"/>
  <c r="H6" i="43"/>
  <c r="G6" i="43"/>
  <c r="J13" i="40"/>
  <c r="I13" i="40"/>
  <c r="H13" i="40"/>
  <c r="G13" i="40"/>
  <c r="J11" i="40"/>
  <c r="I11" i="40"/>
  <c r="H11" i="40"/>
  <c r="G11" i="40"/>
  <c r="J9" i="40"/>
  <c r="I9" i="40"/>
  <c r="H9" i="40"/>
  <c r="G9" i="40"/>
  <c r="J8" i="40"/>
  <c r="I8" i="40"/>
  <c r="H8" i="40"/>
  <c r="G8" i="40"/>
  <c r="J7" i="40"/>
  <c r="I7" i="40"/>
  <c r="H7" i="40"/>
  <c r="G7" i="40"/>
  <c r="J6" i="40"/>
  <c r="I6" i="40"/>
  <c r="H6" i="40"/>
  <c r="G6" i="40"/>
  <c r="J16" i="39"/>
  <c r="I16" i="39"/>
  <c r="H16" i="39"/>
  <c r="G16" i="39"/>
  <c r="J14" i="39"/>
  <c r="H14" i="39"/>
  <c r="J13" i="39"/>
  <c r="I13" i="39"/>
  <c r="H13" i="39"/>
  <c r="G13" i="39"/>
  <c r="J12" i="39"/>
  <c r="I12" i="39"/>
  <c r="H12" i="39"/>
  <c r="G12" i="39"/>
  <c r="I10" i="39"/>
  <c r="H10" i="39"/>
  <c r="J9" i="39"/>
  <c r="I9" i="39"/>
  <c r="H9" i="39"/>
  <c r="G9" i="39"/>
  <c r="J8" i="39"/>
  <c r="I8" i="39"/>
  <c r="H8" i="39"/>
  <c r="G8" i="39"/>
  <c r="J7" i="39"/>
  <c r="I7" i="39"/>
  <c r="H7" i="39"/>
  <c r="G7" i="39"/>
  <c r="J9" i="38"/>
  <c r="I9" i="38"/>
  <c r="H9" i="38"/>
  <c r="G9" i="38"/>
  <c r="H8" i="38"/>
  <c r="J7" i="38"/>
  <c r="I7" i="38"/>
  <c r="H7" i="38"/>
  <c r="G7" i="38"/>
  <c r="J6" i="38"/>
  <c r="I6" i="38"/>
  <c r="H6" i="38"/>
  <c r="G6" i="38"/>
  <c r="H8" i="47" l="1"/>
  <c r="I8" i="47"/>
  <c r="I13" i="46"/>
  <c r="I10" i="40"/>
  <c r="I14" i="39"/>
  <c r="I17" i="39"/>
  <c r="I8" i="38"/>
  <c r="G19" i="48"/>
  <c r="J8" i="47"/>
  <c r="J15" i="46"/>
  <c r="I15" i="46"/>
  <c r="G13" i="46"/>
  <c r="G15" i="46"/>
  <c r="J13" i="46"/>
  <c r="H12" i="40"/>
  <c r="G12" i="40"/>
  <c r="J10" i="40"/>
  <c r="G10" i="40"/>
  <c r="H10" i="40"/>
  <c r="J17" i="39"/>
  <c r="G10" i="39"/>
  <c r="G14" i="39"/>
  <c r="J10" i="39"/>
  <c r="J10" i="38"/>
  <c r="I10" i="38"/>
  <c r="G8" i="38"/>
  <c r="J8" i="38"/>
  <c r="F6" i="1"/>
  <c r="E6" i="1"/>
  <c r="F5" i="1"/>
  <c r="E5" i="1"/>
  <c r="I12" i="40" l="1"/>
  <c r="J12" i="40"/>
  <c r="H14" i="40"/>
  <c r="G14" i="40"/>
  <c r="H17" i="39"/>
  <c r="G17" i="39"/>
  <c r="H10" i="38"/>
  <c r="G10" i="38"/>
  <c r="I14" i="40" l="1"/>
  <c r="J14" i="40"/>
</calcChain>
</file>

<file path=xl/sharedStrings.xml><?xml version="1.0" encoding="utf-8"?>
<sst xmlns="http://schemas.openxmlformats.org/spreadsheetml/2006/main" count="1184" uniqueCount="719">
  <si>
    <r>
      <t xml:space="preserve">Importe
</t>
    </r>
    <r>
      <rPr>
        <sz val="8"/>
        <rFont val="Arial"/>
        <family val="2"/>
      </rPr>
      <t>Miles de euros</t>
    </r>
  </si>
  <si>
    <t>Tasa de
variación</t>
  </si>
  <si>
    <t xml:space="preserve">Recaudación tributaria líquida </t>
  </si>
  <si>
    <t>Recaudación obtenida de las actuaciones de control tributario</t>
  </si>
  <si>
    <t xml:space="preserve">Cuadro nº 1. Recaudación tributaria líquida y Resultados de actividad control tributario
</t>
  </si>
  <si>
    <t>IMPUESTOS CONVENIDOS</t>
  </si>
  <si>
    <t>Gestiona y  recauda</t>
  </si>
  <si>
    <t>Capacidad normativa Navarra propia diferente a la Estatal</t>
  </si>
  <si>
    <t>Impuesto sobre la Renta de las Personas Físicas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</si>
  <si>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(1)</t>
    </r>
  </si>
  <si>
    <t>Ö</t>
  </si>
  <si>
    <t>Impuesto sobre el Patrimonio</t>
  </si>
  <si>
    <t>Impuesto sobre Sociedades</t>
  </si>
  <si>
    <t>Impuesto sobre la Renta de no Residentes</t>
  </si>
  <si>
    <t>Impuesto sobre Sucesiones y Donaciones</t>
  </si>
  <si>
    <t>Impuesto sobre el Valor de la Producción de la Energía Eléctrica</t>
  </si>
  <si>
    <t>Impuesto sobre la producción de combustible nuclear gastado y residuos radiactivos</t>
  </si>
  <si>
    <t>Impuesto sobre el almacenamiento de combustible nuclear gastado y residuos radiactivos</t>
  </si>
  <si>
    <t>Impuesto sobre los depósitos en las entidades de crédito</t>
  </si>
  <si>
    <t>Impuesto sobre el Valor Añadido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</si>
  <si>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(2)</t>
    </r>
  </si>
  <si>
    <t>Impuesto sobre la cerveza</t>
  </si>
  <si>
    <t>Impuesto sobre el vino y bebidas fermentadas</t>
  </si>
  <si>
    <t>Impuesto sobre productos intermedios</t>
  </si>
  <si>
    <t>Impuesto sobre el alcohol y bebidas derivadas</t>
  </si>
  <si>
    <t>Impuesto sobre hidrocarburos</t>
  </si>
  <si>
    <t>Impuesto sobre las labores del tabaco</t>
  </si>
  <si>
    <t>Impuesto especial sobre determinados medios de transporte</t>
  </si>
  <si>
    <t>Impuesto especial sobre el carbón</t>
  </si>
  <si>
    <t>Impuesto especial sobre la electricidad</t>
  </si>
  <si>
    <t>Impuesto sobre gases de efecto invernadero</t>
  </si>
  <si>
    <t>Impuesto sobre transmisiones patrimoniales y actos jurídicos documentados</t>
  </si>
  <si>
    <t>Tributos sobre el juego</t>
  </si>
  <si>
    <t>Tasas</t>
  </si>
  <si>
    <t>(1) Excepto Retenciones a funcionarios y empleados del Estado en régimen de contratación laboral o administrativa, Retenciones por rendimientos de actividades empresariales y profesionales satisfechos por la Administración del Estado y Retenciones de capital mobiliario en activos emitidos por el Estado y Comunidades Autónomas de Régimen Común</t>
  </si>
  <si>
    <t>(2) Excepto gravámenes a la importación</t>
  </si>
  <si>
    <t>Cuadro nº 2. Sistema tributario de Navarra. Impuestos convenidos</t>
  </si>
  <si>
    <t>Porcentaje
s/Total</t>
  </si>
  <si>
    <t>Tasa de
Variación</t>
  </si>
  <si>
    <t>Gastos de personal</t>
  </si>
  <si>
    <t>Gastos corrientes en bienes y servicios</t>
  </si>
  <si>
    <t>Gastos financieros</t>
  </si>
  <si>
    <t>Inversiones reales</t>
  </si>
  <si>
    <t>TOTAL</t>
  </si>
  <si>
    <t>Número</t>
  </si>
  <si>
    <t>Porcentaje</t>
  </si>
  <si>
    <t>Femenino</t>
  </si>
  <si>
    <t>Masculino</t>
  </si>
  <si>
    <t>TOTAL PERSONAL HTN</t>
  </si>
  <si>
    <t>Cuadro nº 4. Distribución del personal de HTN según género. Número y porcentaje</t>
  </si>
  <si>
    <t>Valor Absoluto</t>
  </si>
  <si>
    <t>SERVICIO</t>
  </si>
  <si>
    <t>Dirección</t>
  </si>
  <si>
    <t>Servicio de Asistencia e Información al Contribuyente</t>
  </si>
  <si>
    <t>Servicio de Recaudación</t>
  </si>
  <si>
    <t>Gráfico nº 6. Distribución del personal de HTN por servicios</t>
  </si>
  <si>
    <t>Cuadro nº 7. Distribución del personal de HTN por grupos y niveles</t>
  </si>
  <si>
    <t>Ocupando plaza como titular</t>
  </si>
  <si>
    <t>Jefaturas</t>
  </si>
  <si>
    <t>Contratados</t>
  </si>
  <si>
    <t>Formación</t>
  </si>
  <si>
    <t>Otros</t>
  </si>
  <si>
    <t>Sede Central</t>
  </si>
  <si>
    <t>Oficinas territoriales de Pamplona</t>
  </si>
  <si>
    <t>Oficina territorial de Estella</t>
  </si>
  <si>
    <t>Oficina territorial de Tafalla</t>
  </si>
  <si>
    <t>Oficina territorial de Tudela</t>
  </si>
  <si>
    <t>Cuadro nº 9. Distribución del personal de HTN por oficinas</t>
  </si>
  <si>
    <t>Recaudación íntegra</t>
  </si>
  <si>
    <t>Devoluciones</t>
  </si>
  <si>
    <t>Recaudación líquida</t>
  </si>
  <si>
    <t>Cuadro nº 10. Recaudación tributaria. Componentes</t>
  </si>
  <si>
    <t>Tasa Variación Anual</t>
  </si>
  <si>
    <t>% sobre Total</t>
  </si>
  <si>
    <t>Retenciones trabajo</t>
  </si>
  <si>
    <t>Retenciones capital</t>
  </si>
  <si>
    <t>Fraccionamientos</t>
  </si>
  <si>
    <t>Cuota diferencial</t>
  </si>
  <si>
    <t>Total IRPF</t>
  </si>
  <si>
    <t>Pago a cuenta</t>
  </si>
  <si>
    <t>Total Impuesto sociedades</t>
  </si>
  <si>
    <t>Impto. s/ renta no residentes</t>
  </si>
  <si>
    <t>Impto. sucesiones y donaciones</t>
  </si>
  <si>
    <t>Impuesto sobre el patrimonio</t>
  </si>
  <si>
    <t>Impto s/ depósitos en Entidades Crédito</t>
  </si>
  <si>
    <t>Gravamen sobre premios y loterías</t>
  </si>
  <si>
    <t>Gravamen revalorización. Activos Sociedades</t>
  </si>
  <si>
    <t>Impto. grandes superficies</t>
  </si>
  <si>
    <t>Impuesto sobre valor producción energía eléctrica</t>
  </si>
  <si>
    <t>TOTAL IMPUESTOS DIRECTOS</t>
  </si>
  <si>
    <t>IVA Recaudación directa</t>
  </si>
  <si>
    <t>Impto. Esp. s/ alcoholes</t>
  </si>
  <si>
    <t>Impto. Esp. s/ cerveza</t>
  </si>
  <si>
    <t>Impto. Esp. productos intermedios</t>
  </si>
  <si>
    <t>Impto. Esp. s/ medios de transporte</t>
  </si>
  <si>
    <t>Impto. Esp. s/ hidrocarburos</t>
  </si>
  <si>
    <t>Impto. Esp. s/ electricidad</t>
  </si>
  <si>
    <t>Impto. Esp. s/ labores de tabaco</t>
  </si>
  <si>
    <t>Total IIEE Recaudación directa</t>
  </si>
  <si>
    <t>Ajuste fiscal IVA</t>
  </si>
  <si>
    <t>Ajuste fiscal Alcoholes y productos intermedios</t>
  </si>
  <si>
    <t>Ajuste fiscal Cerveza</t>
  </si>
  <si>
    <t>Ajuste fiscal Hidrocarburos</t>
  </si>
  <si>
    <t>Ajuste fiscal labores Tabaco</t>
  </si>
  <si>
    <t>Total Ajustes fiscales</t>
  </si>
  <si>
    <t>Impto. transmisiones patrimoniales</t>
  </si>
  <si>
    <t>Impto. actos jurídicos documentados</t>
  </si>
  <si>
    <t>Impto. s/ prima de seguros</t>
  </si>
  <si>
    <t>Impto. s/ ventas minoristas hidrocarburos</t>
  </si>
  <si>
    <t>Impto. s/ actividades del juego</t>
  </si>
  <si>
    <t>Impto. s/ gases fluorados</t>
  </si>
  <si>
    <t>Imptos. extinguidos</t>
  </si>
  <si>
    <t>TOTAL IMPUESTOS INDIRECTOS</t>
  </si>
  <si>
    <t>TOTAL IMPUESTOS</t>
  </si>
  <si>
    <t>Tasas sobre juego</t>
  </si>
  <si>
    <t>Canon superficie minas</t>
  </si>
  <si>
    <t>Canon Telefónica</t>
  </si>
  <si>
    <t>Venta Cartones de Juego</t>
  </si>
  <si>
    <t>Sanciones Fiscales</t>
  </si>
  <si>
    <t>Intereses de demora</t>
  </si>
  <si>
    <t>Recargo de apremio</t>
  </si>
  <si>
    <t>Otros ingresos</t>
  </si>
  <si>
    <t>TOTAL TASAS Y OTROS</t>
  </si>
  <si>
    <t>TOTAL TRIBUTOS Y OTROS</t>
  </si>
  <si>
    <t>Cuadro nº 12. Recaudación tributaria íntegra. Detalle por figuras tributarias</t>
  </si>
  <si>
    <t>Cuadro nº 13. Recaudación tributaria devoluciones. Detalle por figuras tributarias</t>
  </si>
  <si>
    <t>Total Impuesto Sociedades</t>
  </si>
  <si>
    <t>Cuadro nº 15. Recaudación tributaria líquida. Detalle por figuras tributarias</t>
  </si>
  <si>
    <t>IRPF</t>
  </si>
  <si>
    <t>Impuesto sociedades</t>
  </si>
  <si>
    <t>Resto impuestos directos</t>
  </si>
  <si>
    <t>TOTAL IMPUETOS DIRECTOS</t>
  </si>
  <si>
    <t>IVA</t>
  </si>
  <si>
    <t>Impuestos Especiales</t>
  </si>
  <si>
    <t>TP y AJD</t>
  </si>
  <si>
    <t>Resto impuestos indirectos</t>
  </si>
  <si>
    <t>Cuadro nº 14. Recaudación tributaria líquida. Resumen por figuras tributarias</t>
  </si>
  <si>
    <t>Recaudación gestión directa</t>
  </si>
  <si>
    <t>Ajustes fiscales</t>
  </si>
  <si>
    <t>Recaudación total</t>
  </si>
  <si>
    <t>Impacto negativo</t>
  </si>
  <si>
    <t>Impacto positivo</t>
  </si>
  <si>
    <t>Cuadro nº 17. Recaudación tributaria. Ajustes por impactos cambios normativos</t>
  </si>
  <si>
    <t>TRAMOS DE DEUDA</t>
  </si>
  <si>
    <t>TOTALES</t>
  </si>
  <si>
    <t>A-SOCIEDADES ANONIMAS</t>
  </si>
  <si>
    <t>B-SOCIEDADES LIMITADAS</t>
  </si>
  <si>
    <t>C-SOCIEDADES COLECTIVAS</t>
  </si>
  <si>
    <t>E-COMUNIDADES DE BIENES</t>
  </si>
  <si>
    <t>F-SOCIEDADES COOPERATIVAS</t>
  </si>
  <si>
    <t>G-ASOCIACIONES Y OTROS</t>
  </si>
  <si>
    <t>H-COPROPIETARIOS</t>
  </si>
  <si>
    <t>J-DESCONOCIDO</t>
  </si>
  <si>
    <t>K-MENORES</t>
  </si>
  <si>
    <t>L-DESCONOCIDO</t>
  </si>
  <si>
    <t>M-DESCONOCIDO</t>
  </si>
  <si>
    <t>N-DESCONOCIDO</t>
  </si>
  <si>
    <t>P-CORPORACIONES LOCALES</t>
  </si>
  <si>
    <t>Q. ORG. AUT. CONG. RELIGIOSAS</t>
  </si>
  <si>
    <t>R-DESCONOCIDO</t>
  </si>
  <si>
    <t>U-DESCONOCIDO</t>
  </si>
  <si>
    <t>V-DESCONOCIDO</t>
  </si>
  <si>
    <t>W-DESCONOCIDO</t>
  </si>
  <si>
    <t>X-DESCONOCIDO</t>
  </si>
  <si>
    <t>Y-DESCONOCIDO</t>
  </si>
  <si>
    <t>RESTO</t>
  </si>
  <si>
    <r>
      <t xml:space="preserve">Deudores
</t>
    </r>
    <r>
      <rPr>
        <sz val="8"/>
        <rFont val="Arial"/>
        <family val="2"/>
      </rPr>
      <t>Número</t>
    </r>
  </si>
  <si>
    <t>Variación entre fechas</t>
  </si>
  <si>
    <t>Cuadro nº 18. Evolución y situación de las deudas por tramos de deudas</t>
  </si>
  <si>
    <t>Más de 600.000 euros</t>
  </si>
  <si>
    <t>de 300.000 a 600.000 euros</t>
  </si>
  <si>
    <t>de 150.000 a 300.000 euros</t>
  </si>
  <si>
    <t>de 90.000 a 150.000 euros</t>
  </si>
  <si>
    <t>de 60.000 a 90.000 euros</t>
  </si>
  <si>
    <t>de 30.000 a 60.000 euros</t>
  </si>
  <si>
    <t>de 6.000 a 30.000 euros</t>
  </si>
  <si>
    <t>de 1.200 a 6.000 euros</t>
  </si>
  <si>
    <t>de 600 a 1.200 euros</t>
  </si>
  <si>
    <t>de 300 a 600 euros</t>
  </si>
  <si>
    <t>de 120 a 300 euros</t>
  </si>
  <si>
    <t>de 60 a 120 euros</t>
  </si>
  <si>
    <t>de 30 a 60 euros</t>
  </si>
  <si>
    <t>menos de 30 euros</t>
  </si>
  <si>
    <t>Cuadro nº19. Evolución y situación de las deudas por inicial de NIF</t>
  </si>
  <si>
    <t>Gráfico nº 20. Gráfico de los tipos de atención administrativa</t>
  </si>
  <si>
    <t>Año</t>
  </si>
  <si>
    <t>Personas atendidas</t>
  </si>
  <si>
    <t>Gráfico nº 21. Atención presencial administrativa. Evolución temporal personas atendidas</t>
  </si>
  <si>
    <t>Gráfico nº 22. Atención presencial técnico tributaria. Evolución temporal personas atendidas</t>
  </si>
  <si>
    <t>Nº atenciones presenciales ventanilla</t>
  </si>
  <si>
    <t xml:space="preserve">IRPF y Patrimonio </t>
  </si>
  <si>
    <t xml:space="preserve">Sociedades </t>
  </si>
  <si>
    <t>Renta No Residentes</t>
  </si>
  <si>
    <t>Sucesiones y Donaciones</t>
  </si>
  <si>
    <t>Especiales</t>
  </si>
  <si>
    <t>Recaudación</t>
  </si>
  <si>
    <t>Incump./Requerim./Certific.</t>
  </si>
  <si>
    <t>Modelos informativos</t>
  </si>
  <si>
    <t>Llamadas recibidas</t>
  </si>
  <si>
    <t>Gráfico nº 24. Evolución temporal llamadas recibidas</t>
  </si>
  <si>
    <t>Unidad</t>
  </si>
  <si>
    <t>Número Derivaciones</t>
  </si>
  <si>
    <t>Media día</t>
  </si>
  <si>
    <t>% atendidas</t>
  </si>
  <si>
    <t>Citas previas Renta (fuera de Campaña)</t>
  </si>
  <si>
    <t>Otras</t>
  </si>
  <si>
    <t>Gráfico nº 28. Gráfico evolución atención por correo electrónico</t>
  </si>
  <si>
    <t>Gráfico nº 29. Gráfico evolución atención buzón colaboradores</t>
  </si>
  <si>
    <t xml:space="preserve">Número </t>
  </si>
  <si>
    <t>% s/Total</t>
  </si>
  <si>
    <t>Servicio de Gestión de Renta y Patrimonio</t>
  </si>
  <si>
    <t>Servicio de Gestión Tributaria</t>
  </si>
  <si>
    <t>Servicio de Riqueza Territorial y Tributos Patrimoniales</t>
  </si>
  <si>
    <t>Otras Unidades  Hacienda Tributaria de Navarra</t>
  </si>
  <si>
    <t>Otras Unidades Dpto.  Hacienda y Política Financiera</t>
  </si>
  <si>
    <t>Otros Departamentos</t>
  </si>
  <si>
    <t>Documentos recibidos</t>
  </si>
  <si>
    <t>Documentos para otros Departamentos</t>
  </si>
  <si>
    <t>Gráfico nº 31. Evolución temporal documentos registrados</t>
  </si>
  <si>
    <t>Directorios más visitados</t>
  </si>
  <si>
    <t xml:space="preserve">Generador de impresos </t>
  </si>
  <si>
    <t>Modelo</t>
  </si>
  <si>
    <t>Estar al corriente en las obligaciones tributarias</t>
  </si>
  <si>
    <t>No estar al corriente en las obligaciones tributarias (*)</t>
  </si>
  <si>
    <t>Impuesto sobre Actividades Económicas (IAE)</t>
  </si>
  <si>
    <t>Deducción en vivienda habitual</t>
  </si>
  <si>
    <t>Régimen de tributación en el IVA</t>
  </si>
  <si>
    <t>Condición de sujeto pasivo de IVA</t>
  </si>
  <si>
    <t>Retenciones a cuenta (modelo 190)</t>
  </si>
  <si>
    <t>Bases imponibles y liquidables IRPF</t>
  </si>
  <si>
    <t>Residencia fiscal en España</t>
  </si>
  <si>
    <t>Saldos pendientes de devolución</t>
  </si>
  <si>
    <t>Informativas</t>
  </si>
  <si>
    <t>Sociedades</t>
  </si>
  <si>
    <t xml:space="preserve"> </t>
  </si>
  <si>
    <t>Concepto</t>
  </si>
  <si>
    <t>IVA periódico</t>
  </si>
  <si>
    <t>IVA no habitual</t>
  </si>
  <si>
    <t>Fraccionamientos IRPF</t>
  </si>
  <si>
    <t>Comunicación libros obligatorios</t>
  </si>
  <si>
    <t xml:space="preserve">Emisión de certificados  </t>
  </si>
  <si>
    <t>Obtención copias declaraciones IRPF</t>
  </si>
  <si>
    <t>Solicitud cita previa Campaña Renta</t>
  </si>
  <si>
    <t>Impresión copias otras declaraciones</t>
  </si>
  <si>
    <t>Obtención de datos fiscales</t>
  </si>
  <si>
    <t>Solicitud envío PIN a domicilio</t>
  </si>
  <si>
    <t>Obtención de cédulas parcelarias</t>
  </si>
  <si>
    <t xml:space="preserve">Actas </t>
  </si>
  <si>
    <t xml:space="preserve">Eliminación de créditos fiscales </t>
  </si>
  <si>
    <t>(*)  En el importe está incluido el resultado correspondiente a las solicitudes de comprobación y otras correcciones de cifra relativa que tuvieron su origen en la Sección de Grandes Empresas del Servicio de Gestión Tributaria</t>
  </si>
  <si>
    <t>Conformidad</t>
  </si>
  <si>
    <t>Disconformidad</t>
  </si>
  <si>
    <t>Patrimonio</t>
  </si>
  <si>
    <t>Varios</t>
  </si>
  <si>
    <t>Cambios de domicilio</t>
  </si>
  <si>
    <t>Solicitudes de comprobación cifra relativa</t>
  </si>
  <si>
    <t>Otras correcciones cifra relativa</t>
  </si>
  <si>
    <t>Nº denuncias TRAMITADAS</t>
  </si>
  <si>
    <t>IVA (cuota e intereses)</t>
  </si>
  <si>
    <t>IRPF (cuota e intereses)</t>
  </si>
  <si>
    <t>IS (cuota e intereses)</t>
  </si>
  <si>
    <t>Resto impuestos (cuota e intereses)</t>
  </si>
  <si>
    <t>Sanciones</t>
  </si>
  <si>
    <t>Recargos extemporáneos</t>
  </si>
  <si>
    <t>Requerimientos</t>
  </si>
  <si>
    <t>Cartas de pago y recargos girados</t>
  </si>
  <si>
    <t>Personas Jurídicas</t>
  </si>
  <si>
    <t>Entidades sin Personalidad Jurídica</t>
  </si>
  <si>
    <t>Inmuebles</t>
  </si>
  <si>
    <t>Muebles</t>
  </si>
  <si>
    <t>Subastas realizadas e importes cobrados</t>
  </si>
  <si>
    <t>Cuentas bancarias</t>
  </si>
  <si>
    <t>Salarios</t>
  </si>
  <si>
    <t xml:space="preserve">Créditos </t>
  </si>
  <si>
    <t>Número de diligencias de embargo</t>
  </si>
  <si>
    <t xml:space="preserve">   </t>
  </si>
  <si>
    <t xml:space="preserve">Datos de Declaraciones presentadas ( incluye anuladas ) por medios de presentación </t>
  </si>
  <si>
    <t xml:space="preserve">Manuales </t>
  </si>
  <si>
    <t>Internet</t>
  </si>
  <si>
    <t>Propuestas</t>
  </si>
  <si>
    <t>Teléfono</t>
  </si>
  <si>
    <t>Total</t>
  </si>
  <si>
    <t>Personas distintas que accedieron a la WEB</t>
  </si>
  <si>
    <t xml:space="preserve">Reimpresión de la declaración </t>
  </si>
  <si>
    <t xml:space="preserve">Consulta de datos fiscales </t>
  </si>
  <si>
    <t>Programa Hacer declaración</t>
  </si>
  <si>
    <t>Consulta si tiene propuesta sin PIN</t>
  </si>
  <si>
    <t xml:space="preserve">Año </t>
  </si>
  <si>
    <t>Proporción de declaracion con saldo a pagar o a devolver</t>
  </si>
  <si>
    <t xml:space="preserve">Declaraciones con resultado a devolver </t>
  </si>
  <si>
    <t xml:space="preserve">Declaraciones con resultado a pagar </t>
  </si>
  <si>
    <t xml:space="preserve">Ingresos </t>
  </si>
  <si>
    <t xml:space="preserve">Devoluciones </t>
  </si>
  <si>
    <t xml:space="preserve">Saldo de la campaña </t>
  </si>
  <si>
    <t>Número de declaraciones</t>
  </si>
  <si>
    <t xml:space="preserve">Saldo económico  importe total positivo y negativo </t>
  </si>
  <si>
    <t>Datos al cierre de la campaña</t>
  </si>
  <si>
    <t xml:space="preserve">Saldo Campaña </t>
  </si>
  <si>
    <t>Nº Declaraciones</t>
  </si>
  <si>
    <t>Declaraciones confeccionadas en Hacienda</t>
  </si>
  <si>
    <t xml:space="preserve">              años anteriores</t>
  </si>
  <si>
    <t xml:space="preserve">Consultas técnicas presenciales </t>
  </si>
  <si>
    <t xml:space="preserve">Consultas administrativas presenciales </t>
  </si>
  <si>
    <t>Consultas telefónicas</t>
  </si>
  <si>
    <t>Nº Solicitudes</t>
  </si>
  <si>
    <t>Devoluciones IVA anual</t>
  </si>
  <si>
    <t>Devoluciones IVA mensual</t>
  </si>
  <si>
    <t>Número de expedientes</t>
  </si>
  <si>
    <t>-</t>
  </si>
  <si>
    <t>No están incluidas las transmisiones de vehículos usados</t>
  </si>
  <si>
    <t>Número de devoluciones</t>
  </si>
  <si>
    <t>Número de aplazamientos tramitados</t>
  </si>
  <si>
    <t>Aportación Económica</t>
  </si>
  <si>
    <t>Compensación ISE</t>
  </si>
  <si>
    <t>Alcohol y Pdtos intermedios</t>
  </si>
  <si>
    <t>Cerveza</t>
  </si>
  <si>
    <t>Hidrocarburos</t>
  </si>
  <si>
    <t>Tabaco</t>
  </si>
  <si>
    <t>Oficinas Liquidadoras</t>
  </si>
  <si>
    <t>Convenio de Colaboración entre Economía y Hacienda y el Colegio de Registradores para la gestión del Impuesto de T.P. y A.J.D</t>
  </si>
  <si>
    <t>CGPJ</t>
  </si>
  <si>
    <t>Convenio de Colaboración entre el Consejo General del Poder Judicial, el Departamento de Presidencia, Justicia e Interior del Gobierno de Navarra y Hacienda Tributaria de Navarra para Cesión de datos a Juzgados y Tribunales</t>
  </si>
  <si>
    <t>AEAT</t>
  </si>
  <si>
    <t>Conclusiones de los grupos de trabajo entre la AEAT y la HTN de 15/06/2006 sobre sobre cambios de domicilio, ingresos en Administración no competente, control tributario, actas únicas, tramas de IVA y embargo de devoluciones.</t>
  </si>
  <si>
    <t>Registros</t>
  </si>
  <si>
    <t>Convenio de colaboración entre la Hacienda Tributaria de Navarra y el Registro Mercantil de Navarra, para la asignación del Código de Identificación Fiscal</t>
  </si>
  <si>
    <t>Convenio entre Hacienda Tributaria de Navarra y el Colegio de Registradores, para el acceso a las bases de datos de los Registros de la Propiedad</t>
  </si>
  <si>
    <t>INSS</t>
  </si>
  <si>
    <t>Acuerdo sobre intercambio recíproco de información suscrito entre la Hacienda Tributaria de Navarra y el Instituto Nacional de la Seguridad Social</t>
  </si>
  <si>
    <t>TGSS</t>
  </si>
  <si>
    <t>Convenio de Colaboración entre la Tesorería General de la Seguridad Social y la Hacienda Tributaria de Navarra, sobre intercambio reciproco de información y de gestión recaudatoria</t>
  </si>
  <si>
    <t>INEM</t>
  </si>
  <si>
    <t>Convenio de Colaboración entre la Hacienda Tributaria de Navarra y el Servicio Público de Empleo Estatal en materia de intercambio reciproco de información</t>
  </si>
  <si>
    <t>Adenda al Convenio suscrito el 23 de marzo de 2007 entre la Hacienda Tributaria de Navarra y la Tesorería General de la Seguridad Social en materia de intercambio reciproco de información y gestión tributaria</t>
  </si>
  <si>
    <t>AGE</t>
  </si>
  <si>
    <t>Acuerdo entre la Administración General del Estado y la Administración de la Comunidad Foral de Navarra en Materia Expropiatoria.</t>
  </si>
  <si>
    <t>TRACASA</t>
  </si>
  <si>
    <t>Acuerdo de la Hacienda Tributaria sobre la Protección de Datos con Trabajos Catastrales SA.</t>
  </si>
  <si>
    <t>Convenio de Colaboración entre la Agencia Estatal de Administración Tributaria y el Organismo de Autónomo Hacienda Tributaria de Navarra para el intercambio de información con fines tributarios.</t>
  </si>
  <si>
    <t>DG Tráfico</t>
  </si>
  <si>
    <t>Convenio entre la Hacienda Tributaria de Navarra y la Dirección General de Tráfico, dependiente del Ministerio del i Interior, en materia de intercambio y cesión de información a efectos tributarios.</t>
  </si>
  <si>
    <t>Bancos</t>
  </si>
  <si>
    <t>Convenio con entidades de crédito para facilitar la disposición anticipada de saldos en concepto de devolución de impuestos</t>
  </si>
  <si>
    <t>Salud</t>
  </si>
  <si>
    <t>Convenio para la gestión de los reintegros de los excesos de aportación en prestación farmaceútica (copago)</t>
  </si>
  <si>
    <t>Procolo para mejorar comunicación entre HTN y el Decanato de los Registradores</t>
  </si>
  <si>
    <t>Ministerio Empleo y SS</t>
  </si>
  <si>
    <t>Convenio Inspección de Trabajo</t>
  </si>
  <si>
    <t>Ayuntamiento de Pamplona</t>
  </si>
  <si>
    <t>Intercambio de información con fines tributarios y de recaudación</t>
  </si>
  <si>
    <t>Notarios</t>
  </si>
  <si>
    <t>Convenio entre Hacienda Navarra y el Consejo General del Notariado y el Colegio Notarial de Navarra</t>
  </si>
  <si>
    <t>Intercambio de información para fines tributarios</t>
  </si>
  <si>
    <t>Abogacía Española (Consejo General)</t>
  </si>
  <si>
    <t>Cesión de información para asistencia gratuita</t>
  </si>
  <si>
    <t>Intercambio de información con fines tributarios</t>
  </si>
  <si>
    <t>Organismo/Entidad</t>
  </si>
  <si>
    <t>Convenio</t>
  </si>
  <si>
    <t>Fecha</t>
  </si>
  <si>
    <t>Diputación Foral Bizkaia</t>
  </si>
  <si>
    <t>Diputación Foral Guipúzcoa</t>
  </si>
  <si>
    <t>Diputación Foral Álava</t>
  </si>
  <si>
    <t>Convenio por el que se establecen líneas de colaboración entre la Hacienda Tributaria de Navarra y la AEAT para el cumplimiento voluntario de las obligaciones tributarias y luchar contra el fraude fiscal</t>
  </si>
  <si>
    <t>Juzgados</t>
  </si>
  <si>
    <t>Ayuntamientos</t>
  </si>
  <si>
    <t>Seguridad Social</t>
  </si>
  <si>
    <t>Otros departamentos del Gobierno de Navarra</t>
  </si>
  <si>
    <t>Recibidas</t>
  </si>
  <si>
    <t>Enviadas</t>
  </si>
  <si>
    <t>Defensor del Pueblo</t>
  </si>
  <si>
    <t>Parlamento de Navarra</t>
  </si>
  <si>
    <t>Junta Arbitral del Convenio Económico</t>
  </si>
  <si>
    <t>BBVA</t>
  </si>
  <si>
    <t>INTIASA</t>
  </si>
  <si>
    <t>TRADISNA</t>
  </si>
  <si>
    <t>UAGN</t>
  </si>
  <si>
    <t>Número de entidades</t>
  </si>
  <si>
    <t>Número de pagos aplicados</t>
  </si>
  <si>
    <t>Indice de "Actividad del control tributario"</t>
  </si>
  <si>
    <t>Personal HTN</t>
  </si>
  <si>
    <t>Indice de "Desempeño"</t>
  </si>
  <si>
    <t>Indice de "Eficiencia"</t>
  </si>
  <si>
    <t>Indice de "Coste de la recaudación tributaria líquida"</t>
  </si>
  <si>
    <t xml:space="preserve">(**) Plazo de sociedades (del 11 de julio al 26 de julio) Dentro de este período no funciona el sistema de correo electrónico sino que se transfieren directamente las llamadas. </t>
  </si>
  <si>
    <t>Agencia Estatal de Administración Tributaria</t>
  </si>
  <si>
    <t>Hacienda Foral de Gipuzkoa</t>
  </si>
  <si>
    <t>Hacienda Foral de Bizkaia</t>
  </si>
  <si>
    <t>Hacienda Foral de Álava</t>
  </si>
  <si>
    <t>Asociación de Hostelería Navarra (AEHN)</t>
  </si>
  <si>
    <t>Asociación Navarra de Pequeña Empresa de Hostelería (ANAPEH)</t>
  </si>
  <si>
    <t>Gremio Carniceros</t>
  </si>
  <si>
    <t>Gremio Pescado</t>
  </si>
  <si>
    <t>Caja Rural de Navarra</t>
  </si>
  <si>
    <t>Ibercaja</t>
  </si>
  <si>
    <t>Kutxabank</t>
  </si>
  <si>
    <t>La Caixa</t>
  </si>
  <si>
    <t>Laboral Kutxa</t>
  </si>
  <si>
    <t>Mutuavenir Pamplona</t>
  </si>
  <si>
    <t>Banco Santander</t>
  </si>
  <si>
    <t>Targobank</t>
  </si>
  <si>
    <t>Porcentaje sobre total</t>
  </si>
  <si>
    <t>Administración</t>
  </si>
  <si>
    <t>Asistencia e Información al Contribuyente</t>
  </si>
  <si>
    <t>Convenio Económico y Planificación Financiera</t>
  </si>
  <si>
    <t>Desarrollo Normativo y Asesoramiento Jurídico</t>
  </si>
  <si>
    <t>Gestión del IRPF y sobre el Patrimonio</t>
  </si>
  <si>
    <t>Inspección Tributaria</t>
  </si>
  <si>
    <t>Sistemas de Información Tributaria</t>
  </si>
  <si>
    <t>Técnico de Hacienda</t>
  </si>
  <si>
    <t>Otros nivel A</t>
  </si>
  <si>
    <t>Nivel A</t>
  </si>
  <si>
    <t>Gestor e Investigador auxiliar de Hacienda</t>
  </si>
  <si>
    <t>Otros nivel B</t>
  </si>
  <si>
    <t>Nivel B</t>
  </si>
  <si>
    <t>Administrativo</t>
  </si>
  <si>
    <t>Agentes tributarios y Oficiales administrativo</t>
  </si>
  <si>
    <t>Nivel C</t>
  </si>
  <si>
    <t>Auxiliar administrativo</t>
  </si>
  <si>
    <t>Subalterno</t>
  </si>
  <si>
    <t>Total personal HTN</t>
  </si>
  <si>
    <t>Gráfico nº 11. Evolución temporal de la recaudación tributaria</t>
  </si>
  <si>
    <t>Gráfico nº 16. Recaudación tributaria líquida. Porcentaje gestión directa - ajustes fiscales</t>
  </si>
  <si>
    <t>Cuadro nº 23. Atenciones presenciales por conceptos</t>
  </si>
  <si>
    <t>% s/ total atenciones ventanilla</t>
  </si>
  <si>
    <t>Impuesto/Concepto</t>
  </si>
  <si>
    <t>Cuadro nº 26. Llamadas derivadas desde centralita por unidad</t>
  </si>
  <si>
    <t>Sucesiones y TP (e-mail)</t>
  </si>
  <si>
    <t>% variación anual</t>
  </si>
  <si>
    <t>Nº accesos</t>
  </si>
  <si>
    <t>Normativa tributaria</t>
  </si>
  <si>
    <t>Página principal Hacienda</t>
  </si>
  <si>
    <t>Calendario del contribuyente</t>
  </si>
  <si>
    <r>
      <t xml:space="preserve">Estar al corriente en obligaciones tributarias </t>
    </r>
    <r>
      <rPr>
        <sz val="10"/>
        <rFont val="Arial"/>
        <family val="2"/>
      </rPr>
      <t>(contratistas)</t>
    </r>
  </si>
  <si>
    <t>(*) Indica el número de certificados de “estar al corriente” que ha sido denegado porque el solicitante incumplía las condiciones</t>
  </si>
  <si>
    <r>
      <t xml:space="preserve">Impuesto sobre Actividades Económicas (IAE) </t>
    </r>
    <r>
      <rPr>
        <sz val="10"/>
        <rFont val="Arial"/>
        <family val="2"/>
      </rPr>
      <t>- histórico-</t>
    </r>
  </si>
  <si>
    <t>Operaciones con terceros</t>
  </si>
  <si>
    <t>Opciones y renuncias</t>
  </si>
  <si>
    <t>Declaración anual retenciones arrendamientos</t>
  </si>
  <si>
    <t>Declaración anual retenciones capital</t>
  </si>
  <si>
    <t>Declaración anual donaciones</t>
  </si>
  <si>
    <t>Porcentaje telemáticas</t>
  </si>
  <si>
    <t>Total 2016 (Campaña 2015)</t>
  </si>
  <si>
    <t>Total 2015 (Campaña 2014)</t>
  </si>
  <si>
    <t>Total 2014 (Campaña 2013)</t>
  </si>
  <si>
    <t>Total 2013 (Campaña 2012)</t>
  </si>
  <si>
    <t>Barañain</t>
  </si>
  <si>
    <t>Burlada</t>
  </si>
  <si>
    <t>Estella</t>
  </si>
  <si>
    <t>Pamplona</t>
  </si>
  <si>
    <t>Tafalla</t>
  </si>
  <si>
    <t>Tudela</t>
  </si>
  <si>
    <t>Oficina</t>
  </si>
  <si>
    <t>En oficinas</t>
  </si>
  <si>
    <t>Servicios utilizados</t>
  </si>
  <si>
    <r>
      <t>Media “a devolver”</t>
    </r>
    <r>
      <rPr>
        <sz val="9"/>
        <rFont val="Arial"/>
        <family val="2"/>
      </rPr>
      <t xml:space="preserve"> (euros)</t>
    </r>
  </si>
  <si>
    <r>
      <t>Media “a pagar”</t>
    </r>
    <r>
      <rPr>
        <sz val="9"/>
        <rFont val="Arial"/>
        <family val="2"/>
      </rPr>
      <t xml:space="preserve"> (euros)</t>
    </r>
  </si>
  <si>
    <r>
      <t>Cuota a Ingresar</t>
    </r>
    <r>
      <rPr>
        <sz val="9"/>
        <rFont val="Arial"/>
        <family val="2"/>
      </rPr>
      <t xml:space="preserve"> (miles €)</t>
    </r>
  </si>
  <si>
    <t>campaña</t>
  </si>
  <si>
    <t>Nº solicitudes</t>
  </si>
  <si>
    <t>Importe solicitado</t>
  </si>
  <si>
    <t>Importe devuelto</t>
  </si>
  <si>
    <t>Importe</t>
  </si>
  <si>
    <t>Nº parcelas</t>
  </si>
  <si>
    <t>Nº unidades</t>
  </si>
  <si>
    <t>% sobre el total</t>
  </si>
  <si>
    <t>Tasa variacion anual</t>
  </si>
  <si>
    <r>
      <t xml:space="preserve">Importe
</t>
    </r>
    <r>
      <rPr>
        <sz val="8"/>
        <rFont val="Arial"/>
        <family val="2"/>
      </rPr>
      <t>miles de euros</t>
    </r>
  </si>
  <si>
    <t>Actuaciones</t>
  </si>
  <si>
    <t>Entidad Colaboradora</t>
  </si>
  <si>
    <t>Nº operadores</t>
  </si>
  <si>
    <t>Importes aplicados (miles €)</t>
  </si>
  <si>
    <t>% Deuda s/total</t>
  </si>
  <si>
    <t>Total Personal</t>
  </si>
  <si>
    <t>Gráfico nº 5. Promedio de edad del personal de HTN según género</t>
  </si>
  <si>
    <t>Cuadro nº 3. Distribución del gasto por capítulos</t>
  </si>
  <si>
    <t>Otros nivel B: Arquitecto Técnico; Diplomado CCEE; Ingeniero Técnico Agrícola; TGM Derecho; TGM (IRPF); TGM (IVA); TGM</t>
  </si>
  <si>
    <t>Gráfico nº 8. Situación del personal de HTN. Temporalidad</t>
  </si>
  <si>
    <t>Saldo total</t>
  </si>
  <si>
    <t>Censos/Censo Entidades/NIF</t>
  </si>
  <si>
    <t>Nº citas previas
Unidad entidades colaboradoras</t>
  </si>
  <si>
    <t>Nº total atenciones</t>
  </si>
  <si>
    <t>Resultados directos control tributario</t>
  </si>
  <si>
    <t>Resultados inducidos control tributario</t>
  </si>
  <si>
    <t>Suma directos e inducidos</t>
  </si>
  <si>
    <t>Resultado total</t>
  </si>
  <si>
    <t>Otras actuaciones. Domicilio fiscal y Cifra relativa</t>
  </si>
  <si>
    <t>Nº actuaciones</t>
  </si>
  <si>
    <t>Inspección</t>
  </si>
  <si>
    <t>Gestión</t>
  </si>
  <si>
    <t>Total resultados inspección</t>
  </si>
  <si>
    <t>Total resultados gestión</t>
  </si>
  <si>
    <t>Total resultados recaudación</t>
  </si>
  <si>
    <t>Otras actuaciones. Domicilio fiscal y Cifra relativa (*)</t>
  </si>
  <si>
    <r>
      <t xml:space="preserve">Tota Importe
</t>
    </r>
    <r>
      <rPr>
        <sz val="8"/>
        <rFont val="Arial"/>
        <family val="2"/>
      </rPr>
      <t>Miles de euros</t>
    </r>
  </si>
  <si>
    <t>Actas</t>
  </si>
  <si>
    <t>Responsabilidad civil Delito</t>
  </si>
  <si>
    <t>Expedientes sancionadores</t>
  </si>
  <si>
    <t>Impuesto</t>
  </si>
  <si>
    <t>Total actas</t>
  </si>
  <si>
    <t>Total expedientes sancionadores</t>
  </si>
  <si>
    <t>Actas únicas</t>
  </si>
  <si>
    <t>Otras actuaciones. Domicilio fiscal y cifra relativa</t>
  </si>
  <si>
    <t>Denuncias Web</t>
  </si>
  <si>
    <t>Denuncias otros canales</t>
  </si>
  <si>
    <t>Tramitadas</t>
  </si>
  <si>
    <t>En estudio</t>
  </si>
  <si>
    <t>Total presentadas</t>
  </si>
  <si>
    <t>Total denuncias</t>
  </si>
  <si>
    <t>Archivadas</t>
  </si>
  <si>
    <t>Análisis y valoración plan inspección</t>
  </si>
  <si>
    <t>Envío a otras secciones</t>
  </si>
  <si>
    <t>Envío a otras instituciones</t>
  </si>
  <si>
    <t>Intereses de aplazamientos</t>
  </si>
  <si>
    <t>Derivaciones de responsabilidad (exptes iniciados)</t>
  </si>
  <si>
    <t>Derivaciones de responsabilidad (cobros)</t>
  </si>
  <si>
    <t>Propuestas enviadas</t>
  </si>
  <si>
    <t>Propuestas aceptadas</t>
  </si>
  <si>
    <t>Propuestas anuladas</t>
  </si>
  <si>
    <t>Año presupuestario</t>
  </si>
  <si>
    <t>Entidades colaboradoras</t>
  </si>
  <si>
    <t>Nº Declaraciones "A pagar"</t>
  </si>
  <si>
    <t>Nº Declaraciones "A devolver"</t>
  </si>
  <si>
    <t>Importe a devolver</t>
  </si>
  <si>
    <t>Importe a pagar</t>
  </si>
  <si>
    <r>
      <t xml:space="preserve">Importe solicitado
</t>
    </r>
    <r>
      <rPr>
        <sz val="8"/>
        <rFont val="Arial"/>
        <family val="2"/>
      </rPr>
      <t>Miles de euros</t>
    </r>
  </si>
  <si>
    <r>
      <t xml:space="preserve">Importe devuelto
</t>
    </r>
    <r>
      <rPr>
        <sz val="8"/>
        <rFont val="Arial"/>
        <family val="2"/>
      </rPr>
      <t>Miles de euros</t>
    </r>
  </si>
  <si>
    <t>Expedidas en oficina</t>
  </si>
  <si>
    <t>Expedidas por Internet</t>
  </si>
  <si>
    <t>Liquidaciones</t>
  </si>
  <si>
    <t>Autoliquidaciones</t>
  </si>
  <si>
    <t>Resultados actividad control tributario. (*)</t>
  </si>
  <si>
    <t>Recaudación tributaria líquida. Gestión Directa. (**)</t>
  </si>
  <si>
    <t>Recaudación tributaria líquida</t>
  </si>
  <si>
    <t xml:space="preserve">(*) En los Resultados de la actividad de control tributario se incluyen los resultados totales del control tributario (directos, inducidos y actuaciones de domicilio fiscal y cifra relativa)  </t>
  </si>
  <si>
    <t>(**) En la Recaudación tributaria líquida.Gestión Directa no se incluyen los ajustes fiscales con el Estado de la imposición indirecta</t>
  </si>
  <si>
    <t>Nº atenciones</t>
  </si>
  <si>
    <t>Emisión de certificaciones/ incumplimientos / Requerimientos</t>
  </si>
  <si>
    <t>Información y recepción de autoliquidaciones de Sucesiones, ITP y AJD</t>
  </si>
  <si>
    <t>Consultas generales sobre IRPF (propuestas, PINs, devoluciones,liquidaciones)</t>
  </si>
  <si>
    <t>Bases de datos (NIFs, altas, bajas, modificaciones)</t>
  </si>
  <si>
    <t>Otros conceptos</t>
  </si>
  <si>
    <t>Gráfico nº 25. Evolución temporal llamadas telefónicas atendidas diarias</t>
  </si>
  <si>
    <t xml:space="preserve">Gráfico nº 27. Gráfico de la distribución de la atención presencial y telefónica por meses </t>
  </si>
  <si>
    <t>Atención Presencial</t>
  </si>
  <si>
    <t>Atención Telefónica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</si>
  <si>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</si>
  <si>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</si>
  <si>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</si>
  <si>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</si>
  <si>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</si>
  <si>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</si>
  <si>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</si>
  <si>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</si>
  <si>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</si>
  <si>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</si>
  <si>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Noviembre</t>
  </si>
  <si>
    <t>Diciembre</t>
  </si>
  <si>
    <t>Mes</t>
  </si>
  <si>
    <t>Llamadas atendidas diarias</t>
  </si>
  <si>
    <t>Correos recibidos</t>
  </si>
  <si>
    <t xml:space="preserve">Gráfico nº 30. Documentos registrados según unidad de destino </t>
  </si>
  <si>
    <t>Recapitulativa operaciones intracomunitarias</t>
  </si>
  <si>
    <t>Nº accesos a aplicaciones</t>
  </si>
  <si>
    <t>Valor catastral</t>
  </si>
  <si>
    <t>Nº inmuebles tasados</t>
  </si>
  <si>
    <t>Nº ponencias aprobadas</t>
  </si>
  <si>
    <t>Año 
Solicitud</t>
  </si>
  <si>
    <t>Nº atenciones presenciales</t>
  </si>
  <si>
    <t>Importe
Miles de euros</t>
  </si>
  <si>
    <t>Total 2017 (Campaña 2016)</t>
  </si>
  <si>
    <r>
      <t xml:space="preserve">2017
</t>
    </r>
    <r>
      <rPr>
        <sz val="8"/>
        <rFont val="Arial"/>
        <family val="2"/>
      </rPr>
      <t>Número</t>
    </r>
  </si>
  <si>
    <r>
      <t xml:space="preserve">2017
</t>
    </r>
    <r>
      <rPr>
        <sz val="8"/>
        <rFont val="Arial"/>
        <family val="2"/>
      </rPr>
      <t>%</t>
    </r>
  </si>
  <si>
    <r>
      <t xml:space="preserve">2017
</t>
    </r>
    <r>
      <rPr>
        <sz val="8"/>
        <rFont val="Arial"/>
        <family val="2"/>
      </rPr>
      <t>Importes miles €</t>
    </r>
  </si>
  <si>
    <t>Año 2017</t>
  </si>
  <si>
    <r>
      <t xml:space="preserve">Total Importe
</t>
    </r>
    <r>
      <rPr>
        <sz val="8"/>
        <rFont val="Arial"/>
        <family val="2"/>
      </rPr>
      <t>Miles de euros</t>
    </r>
  </si>
  <si>
    <t>Declaraciones presentadas IPRF</t>
  </si>
  <si>
    <t>Declarantes IRPF</t>
  </si>
  <si>
    <t>% s/ total citas</t>
  </si>
  <si>
    <t>Impto. Sociedades  (*)</t>
  </si>
  <si>
    <t xml:space="preserve">Impto. Sociedades (e-mail) </t>
  </si>
  <si>
    <t>Imptos. Especiales (e-mail)</t>
  </si>
  <si>
    <t xml:space="preserve">Grandes empresas (e-mail) </t>
  </si>
  <si>
    <t>Asistencia al contribuyente (e-mail)</t>
  </si>
  <si>
    <t>Campaña de Renta y Patrimonio (**)</t>
  </si>
  <si>
    <r>
      <t>(**) Campaña IRPF y Patrimonio (abril, mayo y junio</t>
    </r>
    <r>
      <rPr>
        <i/>
        <sz val="8"/>
        <rFont val="Times New Roman"/>
        <family val="1"/>
      </rPr>
      <t> )</t>
    </r>
  </si>
  <si>
    <t>O4</t>
  </si>
  <si>
    <t>F50</t>
  </si>
  <si>
    <t xml:space="preserve"> F69</t>
  </si>
  <si>
    <t>F65</t>
  </si>
  <si>
    <t>130/717</t>
  </si>
  <si>
    <t>S-ORG.ADMON.GOB.NAVA</t>
  </si>
  <si>
    <t>Total Aportación pagos</t>
  </si>
  <si>
    <t>Total Aportación ingresos</t>
  </si>
  <si>
    <t>Santesteban</t>
  </si>
  <si>
    <t>Gestión Tributaria</t>
  </si>
  <si>
    <t>Riqueza Territorial y Tributos Patrimoniales</t>
  </si>
  <si>
    <t>Otros nivel A: Analista de Aplicaciones; Ingeniero Agronómo; TAP Economíca; TAP Jurídica; Titulado Superior (FD); Titulado Superior</t>
  </si>
  <si>
    <t>Costes HTN. Presupuesto ejecutado (***)</t>
  </si>
  <si>
    <t>(***) En los costes de HTN no se incluye el pago de la Aportación económica al Estado</t>
  </si>
  <si>
    <r>
      <rPr>
        <b/>
        <sz val="9"/>
        <rFont val="Arial"/>
        <family val="2"/>
      </rPr>
      <t>Deudores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Número</t>
    </r>
  </si>
  <si>
    <t>Cuadro nº 69. Número de aplazamientos tramitados</t>
  </si>
  <si>
    <t>Cuadro nº 68. Número de devoluciones de impuestos realizadas</t>
  </si>
  <si>
    <t>Gráfico nº 67. Evolución del número de declaraciones presentadas del Impuesto sobre Transmisiones Patrimoniales y Actos Jurídicos Documentados</t>
  </si>
  <si>
    <t>Cuadro nº 66. Evolución del número de liquidaciones del Impuesto sobre Sucesiones y Donaciones. Según “liquidación-autoliquidación”</t>
  </si>
  <si>
    <t>Gráfico nº 65. Evolución temporal del número de cédulas parcelarias expedidas. Según medio de tramitación</t>
  </si>
  <si>
    <t>Gráfico nº 64. Evolución temporal del número de atenciones presenciales riqueza territorial</t>
  </si>
  <si>
    <t>Gráfico nº 63. Evolución temporal del número de expedientes dados de alta en el Jurado de expropiación de Navarra</t>
  </si>
  <si>
    <t>Gráfico nº 62. Evolución temporal del número de ponencias de valoración aprobadas</t>
  </si>
  <si>
    <t>Gráfico nº 61. Evolución temporal del número de inmuebles tasados</t>
  </si>
  <si>
    <t xml:space="preserve">Gráfico nº 60. Evolución temporal del valor catastral total de Navarra. Número de parcelas. Número de unidades. Valor catastral en millones de euros </t>
  </si>
  <si>
    <t xml:space="preserve">Cuadro nº 59. Devoluciones de IVA tramitadas Número de solicitudes e importes solicitados y devueltos
</t>
  </si>
  <si>
    <t>Cuadro nº 58. Resultados de las actuaciones de asistencia del IRPF e Impuesto Patrimonio, fuera de campaña. Número de Actuaciones</t>
  </si>
  <si>
    <t>Cuadro nº 57. La campaña del Impuesto sobre el Patrimonio en cifras. Número de declaraciones y saldo económico</t>
  </si>
  <si>
    <t xml:space="preserve">Gráfico nº 56. Evolución temporal del saldo económico. Importe positivo y negativo del IRPF
</t>
  </si>
  <si>
    <t xml:space="preserve">Gráfico nº 55. Evolución temporal del número de declaraciones positivas y negativas del IRPF
</t>
  </si>
  <si>
    <t xml:space="preserve">Cuadro nº 54. La campaña del IRPF en cifras. Saldo. Número de declaraciones e importe positivo y negativo
</t>
  </si>
  <si>
    <t xml:space="preserve">Gráfico nº 53. Oficina virtual de Internet. Evolución temporal de accesos a aplicaciones
</t>
  </si>
  <si>
    <t xml:space="preserve">Cuadro nº 52. Oficina virtual de Internet. Número de personas que accedieron en los servicios más utilizados
</t>
  </si>
  <si>
    <t xml:space="preserve">Cuadro nº 51. Número de citas previa campaña IRPF en oficinas. Según modalidad de acceso de cita
</t>
  </si>
  <si>
    <t xml:space="preserve">Gráfico nº 50. Evolución del número de declaraciones IRPF presentadas. Según medios de presentación
</t>
  </si>
  <si>
    <t>Gráfico nº 49. Evolución temporal del número de propuestas autoliquidación IRPF aceptadas y anuladas</t>
  </si>
  <si>
    <t>Gráfico nº 48. Evolución temporal del número de propuestas autoliquidación IRPF enviadas</t>
  </si>
  <si>
    <t>Cuadro nº 47. Otras actuaciones de recaudación ejecutiva. Derivaciones de responsabilidad. Subastas. Diligencias de embargos</t>
  </si>
  <si>
    <t xml:space="preserve">Cuadro nº 46. Resultado total de la actividad de control tributario área de recaudación. Número de actuaciones e importe </t>
  </si>
  <si>
    <t xml:space="preserve">Cuadro nº 45. Resultado total de la actividad de control tributario área de gestión. Número de actuaciones e importe </t>
  </si>
  <si>
    <t>Gráfico nº 44. Denuncias tramitadas según tipo de tramitación</t>
  </si>
  <si>
    <t>Gráfico nº 43. Denuncias presentadas según canal de presentación y estado de tramitación</t>
  </si>
  <si>
    <t>Cuadro nº 42. Resultados de la actividad de control tributario área de inspección. Otras actuaciones: domicilio fiscal y cifra relativa. Número de actuaciones e importe</t>
  </si>
  <si>
    <t>Cuadro nº 41. Resultados directos de las actuaciones de control tributario área de inspección. Importe de expedientes sancionadores por impuesto y tramitación</t>
  </si>
  <si>
    <t>Cuadro nº 40. Resultados directos de las actuaciones de control tributario área de inspección. Importe de actas por impuesto y tramitación</t>
  </si>
  <si>
    <t>Cuadro nº 39. Resultado total de la actividad de control tributario área de inspección. Número de actuaciones e importe</t>
  </si>
  <si>
    <t xml:space="preserve">Gráfico nº 36. Accesos terminal autoservicio. Por conceptos </t>
  </si>
  <si>
    <t>Cuadro nº 35. Porcentaje de declaraciones telemáticas según modelos e incremento sobre año anterior</t>
  </si>
  <si>
    <t>Gráfico nº 34. Evolución de la presentación telemática de declaraciones</t>
  </si>
  <si>
    <t>Cuadro nº 33. Tipos de certificados expedidos</t>
  </si>
  <si>
    <t>Cuadro nº 32. Directorios portal web más visitados. Número de accesos</t>
  </si>
  <si>
    <t>Cuadro nº 37. Resultados de la actividad de control tributario. Número de actuaciones e importe</t>
  </si>
  <si>
    <t>Cuadro nº 38. Resultados de la actividad de control tributario por áreas. Número de actuaciones e importe</t>
  </si>
  <si>
    <t>Tipo atención
(en porcentaje)</t>
  </si>
  <si>
    <t xml:space="preserve">Variación 2018/2017 </t>
  </si>
  <si>
    <t>Variación 2018/2017</t>
  </si>
  <si>
    <t>Solicitudes 2017</t>
  </si>
  <si>
    <t>Nº</t>
  </si>
  <si>
    <t>RENTA</t>
  </si>
  <si>
    <t>IVA COMPRAS UE</t>
  </si>
  <si>
    <t>PATRIMONIO</t>
  </si>
  <si>
    <t>SOCIEDADES</t>
  </si>
  <si>
    <t>FRACCIONAMIENTOS</t>
  </si>
  <si>
    <t>IMPUESTOS ESPECIALES</t>
  </si>
  <si>
    <t>HIDROCARBUROS</t>
  </si>
  <si>
    <t>SANCIONES FISCALES</t>
  </si>
  <si>
    <t>NO FISCALES</t>
  </si>
  <si>
    <t>SUCESIONES</t>
  </si>
  <si>
    <t>TRANSMISIONES PATRIMONIALES</t>
  </si>
  <si>
    <t>ACTOS JURIDICOS DOCUMENTADOS</t>
  </si>
  <si>
    <t>RECARGO  EXTEMPORANEA</t>
  </si>
  <si>
    <t>MATRICULACIÓN</t>
  </si>
  <si>
    <t>PRIMAS DE SEGUROS</t>
  </si>
  <si>
    <t>GRANDES SUPERFICIES</t>
  </si>
  <si>
    <t>TASAS DE JUEGO</t>
  </si>
  <si>
    <t>GASES FLUORADOS EFECTOS INVERNADERO</t>
  </si>
  <si>
    <t>Solicitudes 2018</t>
  </si>
  <si>
    <t>PAGO FRAC.I.S/VALOR PROD.ENER.ELECTRICA</t>
  </si>
  <si>
    <t>PROD.ENER.ELECTRICA AUTOLIQUIDACIÓN</t>
  </si>
  <si>
    <t>FABRICACIÓN ELECTRICIDAD</t>
  </si>
  <si>
    <t>PAGO A CTA SOCIEDADES</t>
  </si>
  <si>
    <t>RETENCIONES TRABAJO</t>
  </si>
  <si>
    <t>RETENCIONES CAPITAL MOBILARIO</t>
  </si>
  <si>
    <t>RETENCIONES CAPITAL INMOBILIARIO</t>
  </si>
  <si>
    <t>APLAZAMIENTOS ESPECIALES</t>
  </si>
  <si>
    <t>NO RESIDENTES IRPF/SOCIEDADES</t>
  </si>
  <si>
    <t>DEVOLUCIÓN GASÓLEO AGRÍCOLA</t>
  </si>
  <si>
    <t>TOTAL DENUNCIAS PRESENTADAS 2018</t>
  </si>
  <si>
    <t>Total 2018 (Campaña 2017)</t>
  </si>
  <si>
    <t>Año 2017
(Campaña 2016)</t>
  </si>
  <si>
    <t>Año 2018
(Campaña 2017)</t>
  </si>
  <si>
    <r>
      <t xml:space="preserve">2018
</t>
    </r>
    <r>
      <rPr>
        <sz val="8"/>
        <rFont val="Arial"/>
        <family val="2"/>
      </rPr>
      <t>Número</t>
    </r>
  </si>
  <si>
    <r>
      <t xml:space="preserve">2018
</t>
    </r>
    <r>
      <rPr>
        <sz val="8"/>
        <rFont val="Arial"/>
        <family val="2"/>
      </rPr>
      <t>%</t>
    </r>
  </si>
  <si>
    <r>
      <t xml:space="preserve">2018
</t>
    </r>
    <r>
      <rPr>
        <sz val="8"/>
        <rFont val="Arial"/>
        <family val="2"/>
      </rPr>
      <t>Importes miles €</t>
    </r>
  </si>
  <si>
    <t>VARIACIÓN 2018/2017</t>
  </si>
  <si>
    <t>Año 2018</t>
  </si>
  <si>
    <t>ANEXO CUADROS Y GRÁFICOS. MEMORIA HTN 2018</t>
  </si>
  <si>
    <t>Impuesto sobre las primas de seguros</t>
  </si>
  <si>
    <r>
      <t xml:space="preserve">Nivel D </t>
    </r>
    <r>
      <rPr>
        <sz val="10"/>
        <rFont val="Arial"/>
        <family val="2"/>
      </rPr>
      <t>(*)</t>
    </r>
  </si>
  <si>
    <t>(*) En el año 2018 el personal de nivel E se engloba en el nivel D</t>
  </si>
  <si>
    <t>Oficina territorial de Doneztebe/Santesteban</t>
  </si>
  <si>
    <t>Impto. s/ residuos</t>
  </si>
  <si>
    <t>Modificaciones Cuota diferencial IRPF 2017</t>
  </si>
  <si>
    <t>Incremento anticipos y deducción pensiones viudedad y otras</t>
  </si>
  <si>
    <t>Modificaciones Cuota diferencial IS 2017</t>
  </si>
  <si>
    <t>Modifcaciones IS 2018 pago a cuenta</t>
  </si>
  <si>
    <t>Otras medidas fiscales (sanciones)</t>
  </si>
  <si>
    <t>Nuevo Impuesto Residuos</t>
  </si>
  <si>
    <t>Retenciones IRPF</t>
  </si>
  <si>
    <t>Retención IRPF</t>
  </si>
  <si>
    <t>Regularización Aportación</t>
  </si>
  <si>
    <t>Cuadro nº 70. Solicitudes de aplazamientos</t>
  </si>
  <si>
    <t>Deudas por NIF</t>
  </si>
  <si>
    <t>Gestiones sobre recaudación (aplazamientos, providencias de apremio, etc)</t>
  </si>
  <si>
    <t>Servicios telemáticos</t>
  </si>
  <si>
    <t>Información fiscal</t>
  </si>
  <si>
    <t>Manuales de ayuda (Empresarios y profesionales)</t>
  </si>
  <si>
    <t>Página campaña Renta (Gracias a ti)</t>
  </si>
  <si>
    <t>Normativa IRPF</t>
  </si>
  <si>
    <t>Suministro Inmediato Información (SII)</t>
  </si>
  <si>
    <t>Manuales de ayuda (Ciudadanos)</t>
  </si>
  <si>
    <t>Indice de "Nº efectivos por cada 10.000 habitantes"</t>
  </si>
  <si>
    <t>Población Navarra (****)</t>
  </si>
  <si>
    <t>Unicaja Banco</t>
  </si>
  <si>
    <t>(****)  Fuente INE: Padrón municipal de habitantes a 1/1/2017 y 1/1/2018</t>
  </si>
  <si>
    <r>
      <t xml:space="preserve">Unidades
</t>
    </r>
    <r>
      <rPr>
        <sz val="8"/>
        <rFont val="Arial"/>
        <family val="2"/>
      </rPr>
      <t>personas</t>
    </r>
  </si>
  <si>
    <t>Cuadro nº 71. Flujos financieros Convenio Económico</t>
  </si>
  <si>
    <t>Cuadro nº 72. Diligencias de colaboración y requerimientos de información con otras administraciones tributarias</t>
  </si>
  <si>
    <t>Cuadro nº 73. Relación de convenios y acuerdos de colaboración y fecha de entrada en vigor</t>
  </si>
  <si>
    <t>Cuadro nº 74. Actuaciones de colaboración del Servicio de Inspección con juzgados y otras administraciones e instituciones públicas</t>
  </si>
  <si>
    <t>Cuadro nº 75. Número de actuaciones con instituciones públicas</t>
  </si>
  <si>
    <t>Cuadro nº 76. Relación de entidades colaboradoras y número de personas operadoras en cada una de ellas. Campaña IRPF</t>
  </si>
  <si>
    <t>Cuadro nº 77. Entidades colaboradoras en la gestión recaudatoria. Nº de entidades. Nº de pagos e importes aplicados</t>
  </si>
  <si>
    <t xml:space="preserve">Cuadro nº 78. Indicadores de actividad HTN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</si>
</sst>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\ _P_t_s_-;_-@_-"/>
    <numFmt numFmtId="165" formatCode="_-* #,##0.00\ _P_t_s_-;\-* #,##0.00\ _P_t_s_-;_-* &quot;-&quot;??\ _P_t_s_-;_-@_-"/>
    <numFmt numFmtId="166" formatCode="_-* #,##0\ _€_-;\-* #,##0\ _€_-;_-* &quot;-&quot;??\ _€_-;_-@_-"/>
    <numFmt numFmtId="167" formatCode="0.0%"/>
    <numFmt numFmtId="168" formatCode="__@"/>
    <numFmt numFmtId="169" formatCode="#,###,"/>
    <numFmt numFmtId="170" formatCode="_-* #,##0\ _P_t_s_-;\-* #,##0\ _P_t_s_-;_-* &quot;-&quot;??\ _P_t_s_-;_-@_-"/>
    <numFmt numFmtId="171" formatCode="#,##0_ ;\-#,##0\ "/>
    <numFmt numFmtId="172" formatCode="#,##0.00_ ;\-#,##0.00\ "/>
    <numFmt numFmtId="173" formatCode="#,##0.000_ ;\-#,##0.000\ "/>
    <numFmt numFmtId="174" formatCode="#,##0.000\ _€;\-#,##0.000\ _€"/>
    <numFmt numFmtId="175" formatCode="_-* #,##0.0\ _€_-;\-* #,##0.0\ _€_-;_-* &quot;-&quot;??\ _€_-;_-@_-"/>
    <numFmt numFmtId="176" formatCode="#,##0.0"/>
    <numFmt numFmtId="177" formatCode="#,##0.0_ ;\-#,##0.0\ "/>
    <numFmt numFmtId="178" formatCode="0_ ;\-0\ "/>
  </numFmts>
  <fonts count="62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Verdana"/>
      <family val="2"/>
    </font>
    <font>
      <sz val="10"/>
      <name val="Arial"/>
      <family val="2"/>
    </font>
    <font>
      <sz val="10"/>
      <color indexed="62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b/>
      <sz val="10"/>
      <color indexed="12"/>
      <name val="Arial"/>
      <family val="2"/>
    </font>
    <font>
      <b/>
      <sz val="10"/>
      <color theme="4"/>
      <name val="Verdana"/>
      <family val="2"/>
    </font>
    <font>
      <sz val="10"/>
      <color indexed="8"/>
      <name val="Arial"/>
      <family val="2"/>
    </font>
    <font>
      <b/>
      <sz val="11"/>
      <name val="Symbol"/>
      <family val="1"/>
      <charset val="2"/>
    </font>
    <font>
      <b/>
      <sz val="11"/>
      <name val="Calibri"/>
      <family val="2"/>
    </font>
    <font>
      <b/>
      <sz val="8"/>
      <name val="Calibri"/>
      <family val="2"/>
    </font>
    <font>
      <sz val="12"/>
      <name val="Calibri"/>
      <family val="2"/>
    </font>
    <font>
      <sz val="9"/>
      <color indexed="8"/>
      <name val="Arial"/>
      <family val="2"/>
    </font>
    <font>
      <b/>
      <sz val="15"/>
      <color indexed="54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1"/>
      <color indexed="8"/>
      <name val="Arial"/>
      <family val="2"/>
    </font>
    <font>
      <sz val="10"/>
      <color indexed="18"/>
      <name val="Arial"/>
      <family val="2"/>
    </font>
    <font>
      <b/>
      <sz val="11"/>
      <color indexed="8"/>
      <name val="Calibri"/>
      <family val="2"/>
    </font>
    <font>
      <sz val="9"/>
      <color indexed="8"/>
      <name val="Courier New"/>
      <family val="3"/>
    </font>
    <font>
      <b/>
      <sz val="9"/>
      <color indexed="8"/>
      <name val="Arial"/>
      <family val="2"/>
    </font>
    <font>
      <b/>
      <sz val="9"/>
      <color indexed="57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5"/>
      <name val="Times New Roman"/>
      <family val="1"/>
    </font>
    <font>
      <b/>
      <i/>
      <sz val="9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8"/>
      <color indexed="53"/>
      <name val="Arial"/>
      <family val="2"/>
    </font>
    <font>
      <b/>
      <strike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indexed="8"/>
      <name val="Times New Roman"/>
      <family val="1"/>
    </font>
    <font>
      <sz val="9"/>
      <color rgb="FF00000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i/>
      <sz val="8"/>
      <color indexed="8"/>
      <name val="Arial"/>
      <family val="2"/>
    </font>
    <font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b/>
      <u/>
      <sz val="10"/>
      <name val="Verdana"/>
      <family val="2"/>
    </font>
    <font>
      <sz val="11"/>
      <color rgb="FFFF0000"/>
      <name val="Calibri"/>
      <family val="2"/>
    </font>
    <font>
      <i/>
      <sz val="8"/>
      <name val="Times New Roman"/>
      <family val="1"/>
    </font>
    <font>
      <sz val="10"/>
      <color indexed="8"/>
      <name val="Calibri"/>
      <family val="2"/>
    </font>
    <font>
      <b/>
      <i/>
      <sz val="8"/>
      <name val="Arial"/>
      <family val="2"/>
    </font>
    <font>
      <sz val="11"/>
      <name val="Calibri"/>
      <family val="2"/>
    </font>
    <font>
      <sz val="9"/>
      <color indexed="8"/>
      <name val="Calibri"/>
      <family val="2"/>
    </font>
    <font>
      <sz val="14"/>
      <color rgb="FFC00000"/>
      <name val="Inherit"/>
    </font>
    <font>
      <sz val="10"/>
      <color theme="3"/>
      <name val="Inherti"/>
    </font>
    <font>
      <sz val="11"/>
      <color indexed="8"/>
      <name val="Arial"/>
      <family val="2"/>
    </font>
    <font>
      <sz val="11"/>
      <color rgb="FF33333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</borders>
  <cellStyleXfs count="4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4" fillId="0" borderId="12" applyNumberFormat="0" applyFill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165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" fillId="0" borderId="0"/>
  </cellStyleXfs>
  <cellXfs count="1128">
    <xf numFmtId="0" fontId="0" fillId="0" borderId="0" xfId="0"/>
    <xf numFmtId="0" fontId="6" fillId="0" borderId="0" xfId="3" applyFont="1" applyBorder="1"/>
    <xf numFmtId="0" fontId="7" fillId="0" borderId="0" xfId="3" applyFont="1" applyBorder="1"/>
    <xf numFmtId="0" fontId="8" fillId="0" borderId="0" xfId="3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3" applyFont="1"/>
    <xf numFmtId="0" fontId="6" fillId="0" borderId="0" xfId="3"/>
    <xf numFmtId="0" fontId="7" fillId="0" borderId="0" xfId="3" applyFont="1"/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6" fillId="0" borderId="0" xfId="39"/>
    <xf numFmtId="0" fontId="6" fillId="0" borderId="0" xfId="39" applyFill="1" applyBorder="1"/>
    <xf numFmtId="0" fontId="6" fillId="0" borderId="0" xfId="39" applyBorder="1"/>
    <xf numFmtId="10" fontId="26" fillId="0" borderId="0" xfId="2" applyNumberFormat="1" applyFont="1" applyFill="1" applyBorder="1" applyAlignment="1">
      <alignment horizontal="center"/>
    </xf>
    <xf numFmtId="0" fontId="6" fillId="0" borderId="0" xfId="37" applyAlignment="1">
      <alignment vertical="center"/>
    </xf>
    <xf numFmtId="0" fontId="6" fillId="0" borderId="0" xfId="37" applyAlignment="1">
      <alignment horizontal="center" vertical="center"/>
    </xf>
    <xf numFmtId="0" fontId="6" fillId="0" borderId="0" xfId="37" applyBorder="1" applyAlignment="1">
      <alignment vertical="center"/>
    </xf>
    <xf numFmtId="0" fontId="6" fillId="0" borderId="0" xfId="37" applyNumberFormat="1" applyBorder="1" applyAlignment="1">
      <alignment horizontal="center" vertical="center"/>
    </xf>
    <xf numFmtId="0" fontId="26" fillId="0" borderId="0" xfId="39" applyFont="1" applyFill="1" applyBorder="1" applyAlignment="1">
      <alignment horizontal="center" vertical="center"/>
    </xf>
    <xf numFmtId="2" fontId="6" fillId="0" borderId="0" xfId="37" applyNumberFormat="1" applyAlignment="1">
      <alignment vertical="center"/>
    </xf>
    <xf numFmtId="0" fontId="9" fillId="2" borderId="5" xfId="37" applyFont="1" applyFill="1" applyBorder="1" applyAlignment="1">
      <alignment horizontal="center" vertical="center"/>
    </xf>
    <xf numFmtId="0" fontId="9" fillId="2" borderId="6" xfId="37" applyFont="1" applyFill="1" applyBorder="1" applyAlignment="1">
      <alignment horizontal="center" vertical="center"/>
    </xf>
    <xf numFmtId="166" fontId="6" fillId="0" borderId="0" xfId="37" applyNumberFormat="1" applyAlignment="1">
      <alignment vertical="center"/>
    </xf>
    <xf numFmtId="0" fontId="12" fillId="2" borderId="5" xfId="38" applyFont="1" applyFill="1" applyBorder="1" applyAlignment="1">
      <alignment horizontal="left" vertical="center"/>
    </xf>
    <xf numFmtId="166" fontId="12" fillId="2" borderId="6" xfId="1" applyNumberFormat="1" applyFont="1" applyFill="1" applyBorder="1" applyAlignment="1">
      <alignment horizontal="center" vertical="center"/>
    </xf>
    <xf numFmtId="0" fontId="12" fillId="0" borderId="0" xfId="38" applyFont="1" applyFill="1" applyBorder="1" applyAlignment="1">
      <alignment horizontal="left" vertical="center"/>
    </xf>
    <xf numFmtId="166" fontId="12" fillId="0" borderId="0" xfId="1" applyNumberFormat="1" applyFont="1" applyFill="1" applyBorder="1" applyAlignment="1">
      <alignment horizontal="center" vertical="center"/>
    </xf>
    <xf numFmtId="0" fontId="6" fillId="0" borderId="0" xfId="37" applyFill="1" applyAlignment="1">
      <alignment vertical="center"/>
    </xf>
    <xf numFmtId="166" fontId="12" fillId="0" borderId="0" xfId="1" applyNumberFormat="1" applyFont="1" applyFill="1" applyBorder="1" applyAlignment="1">
      <alignment vertical="center"/>
    </xf>
    <xf numFmtId="10" fontId="12" fillId="0" borderId="0" xfId="2" applyNumberFormat="1" applyFont="1" applyFill="1" applyBorder="1" applyAlignment="1">
      <alignment horizontal="center" vertical="center" wrapText="1"/>
    </xf>
    <xf numFmtId="0" fontId="6" fillId="0" borderId="0" xfId="37"/>
    <xf numFmtId="0" fontId="27" fillId="0" borderId="0" xfId="37" applyFont="1"/>
    <xf numFmtId="0" fontId="12" fillId="0" borderId="0" xfId="38" applyFont="1" applyBorder="1" applyAlignment="1">
      <alignment horizontal="left" vertical="center" indent="2"/>
    </xf>
    <xf numFmtId="0" fontId="12" fillId="0" borderId="0" xfId="37" applyFont="1" applyBorder="1" applyAlignment="1">
      <alignment vertical="center"/>
    </xf>
    <xf numFmtId="0" fontId="6" fillId="0" borderId="7" xfId="37" applyBorder="1" applyAlignment="1">
      <alignment vertical="center"/>
    </xf>
    <xf numFmtId="0" fontId="6" fillId="0" borderId="17" xfId="37" applyBorder="1" applyAlignment="1">
      <alignment vertical="center"/>
    </xf>
    <xf numFmtId="0" fontId="6" fillId="0" borderId="9" xfId="37" applyBorder="1" applyAlignment="1">
      <alignment vertical="center"/>
    </xf>
    <xf numFmtId="0" fontId="12" fillId="2" borderId="5" xfId="38" applyFont="1" applyFill="1" applyBorder="1" applyAlignment="1">
      <alignment vertical="center"/>
    </xf>
    <xf numFmtId="0" fontId="6" fillId="0" borderId="7" xfId="12" applyFont="1" applyBorder="1" applyAlignment="1">
      <alignment vertical="center"/>
    </xf>
    <xf numFmtId="0" fontId="6" fillId="0" borderId="17" xfId="12" applyFont="1" applyBorder="1" applyAlignment="1">
      <alignment vertical="center"/>
    </xf>
    <xf numFmtId="0" fontId="6" fillId="0" borderId="9" xfId="12" applyFont="1" applyBorder="1" applyAlignment="1">
      <alignment vertical="center"/>
    </xf>
    <xf numFmtId="0" fontId="6" fillId="0" borderId="0" xfId="12"/>
    <xf numFmtId="0" fontId="12" fillId="0" borderId="0" xfId="12" applyFont="1" applyAlignment="1">
      <alignment horizontal="center" vertical="center"/>
    </xf>
    <xf numFmtId="0" fontId="6" fillId="0" borderId="1" xfId="12" applyFont="1" applyBorder="1" applyAlignment="1">
      <alignment vertical="center"/>
    </xf>
    <xf numFmtId="0" fontId="6" fillId="0" borderId="0" xfId="12" applyAlignment="1">
      <alignment vertical="center"/>
    </xf>
    <xf numFmtId="0" fontId="6" fillId="0" borderId="24" xfId="12" applyFont="1" applyBorder="1" applyAlignment="1">
      <alignment vertical="center"/>
    </xf>
    <xf numFmtId="0" fontId="6" fillId="0" borderId="22" xfId="12" applyFont="1" applyBorder="1" applyAlignment="1">
      <alignment vertical="center"/>
    </xf>
    <xf numFmtId="0" fontId="12" fillId="2" borderId="22" xfId="12" applyFont="1" applyFill="1" applyBorder="1" applyAlignment="1">
      <alignment vertical="center"/>
    </xf>
    <xf numFmtId="167" fontId="26" fillId="2" borderId="32" xfId="2" applyNumberFormat="1" applyFont="1" applyFill="1" applyBorder="1" applyAlignment="1">
      <alignment horizontal="center" vertical="center"/>
    </xf>
    <xf numFmtId="167" fontId="26" fillId="2" borderId="22" xfId="2" applyNumberFormat="1" applyFont="1" applyFill="1" applyBorder="1" applyAlignment="1">
      <alignment horizontal="center" vertical="center"/>
    </xf>
    <xf numFmtId="167" fontId="26" fillId="2" borderId="42" xfId="2" applyNumberFormat="1" applyFont="1" applyFill="1" applyBorder="1" applyAlignment="1">
      <alignment horizontal="center" vertical="center"/>
    </xf>
    <xf numFmtId="0" fontId="6" fillId="0" borderId="0" xfId="12" applyFont="1"/>
    <xf numFmtId="167" fontId="6" fillId="0" borderId="0" xfId="2" applyNumberFormat="1" applyFont="1"/>
    <xf numFmtId="167" fontId="6" fillId="0" borderId="0" xfId="12" applyNumberFormat="1"/>
    <xf numFmtId="0" fontId="26" fillId="0" borderId="17" xfId="3" applyFont="1" applyBorder="1" applyAlignment="1">
      <alignment horizontal="right" vertical="center"/>
    </xf>
    <xf numFmtId="10" fontId="12" fillId="0" borderId="19" xfId="2" applyNumberFormat="1" applyFont="1" applyBorder="1" applyAlignment="1">
      <alignment horizontal="center" vertical="center"/>
    </xf>
    <xf numFmtId="0" fontId="26" fillId="0" borderId="9" xfId="3" applyFont="1" applyBorder="1" applyAlignment="1">
      <alignment horizontal="right" vertical="center"/>
    </xf>
    <xf numFmtId="9" fontId="12" fillId="0" borderId="40" xfId="2" applyNumberFormat="1" applyFont="1" applyBorder="1" applyAlignment="1">
      <alignment horizontal="center" vertical="center"/>
    </xf>
    <xf numFmtId="0" fontId="6" fillId="0" borderId="0" xfId="3" applyAlignment="1">
      <alignment vertical="center"/>
    </xf>
    <xf numFmtId="165" fontId="6" fillId="0" borderId="0" xfId="3" applyNumberFormat="1" applyAlignment="1">
      <alignment vertical="center"/>
    </xf>
    <xf numFmtId="0" fontId="6" fillId="0" borderId="0" xfId="3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Continuous" vertical="center"/>
    </xf>
    <xf numFmtId="0" fontId="12" fillId="0" borderId="17" xfId="3" applyFont="1" applyBorder="1" applyAlignment="1">
      <alignment horizontal="right" vertical="center"/>
    </xf>
    <xf numFmtId="10" fontId="12" fillId="0" borderId="19" xfId="2" applyNumberFormat="1" applyFont="1" applyBorder="1" applyAlignment="1">
      <alignment horizontal="center"/>
    </xf>
    <xf numFmtId="0" fontId="12" fillId="0" borderId="9" xfId="3" applyFont="1" applyBorder="1" applyAlignment="1">
      <alignment horizontal="right"/>
    </xf>
    <xf numFmtId="10" fontId="12" fillId="0" borderId="40" xfId="2" applyNumberFormat="1" applyFont="1" applyBorder="1" applyAlignment="1">
      <alignment horizontal="center"/>
    </xf>
    <xf numFmtId="165" fontId="6" fillId="0" borderId="0" xfId="3" applyNumberFormat="1"/>
    <xf numFmtId="0" fontId="6" fillId="0" borderId="0" xfId="3" applyFont="1"/>
    <xf numFmtId="0" fontId="6" fillId="0" borderId="0" xfId="3" applyFont="1" applyAlignment="1">
      <alignment horizontal="center"/>
    </xf>
    <xf numFmtId="0" fontId="6" fillId="0" borderId="0" xfId="13"/>
    <xf numFmtId="10" fontId="23" fillId="0" borderId="16" xfId="2" applyNumberFormat="1" applyFont="1" applyBorder="1" applyAlignment="1">
      <alignment horizontal="center" vertical="center"/>
    </xf>
    <xf numFmtId="10" fontId="23" fillId="0" borderId="19" xfId="2" applyNumberFormat="1" applyFont="1" applyBorder="1" applyAlignment="1">
      <alignment horizontal="center" vertical="center"/>
    </xf>
    <xf numFmtId="10" fontId="23" fillId="0" borderId="40" xfId="2" applyNumberFormat="1" applyFont="1" applyBorder="1" applyAlignment="1">
      <alignment horizontal="center" vertical="center"/>
    </xf>
    <xf numFmtId="0" fontId="14" fillId="0" borderId="47" xfId="3" applyFont="1" applyBorder="1" applyAlignment="1">
      <alignment horizontal="center" vertical="center" wrapText="1"/>
    </xf>
    <xf numFmtId="0" fontId="5" fillId="0" borderId="0" xfId="12" applyFont="1" applyAlignment="1">
      <alignment horizontal="center" vertical="center" wrapText="1"/>
    </xf>
    <xf numFmtId="0" fontId="6" fillId="0" borderId="0" xfId="12" applyAlignment="1">
      <alignment horizontal="center" vertical="center"/>
    </xf>
    <xf numFmtId="0" fontId="6" fillId="0" borderId="0" xfId="12" applyFont="1" applyAlignment="1">
      <alignment vertical="center"/>
    </xf>
    <xf numFmtId="0" fontId="5" fillId="0" borderId="0" xfId="12" applyFont="1" applyAlignment="1">
      <alignment vertical="center" wrapText="1"/>
    </xf>
    <xf numFmtId="0" fontId="17" fillId="0" borderId="0" xfId="12" applyFont="1" applyAlignment="1">
      <alignment vertical="center"/>
    </xf>
    <xf numFmtId="0" fontId="27" fillId="0" borderId="0" xfId="12" applyFont="1"/>
    <xf numFmtId="0" fontId="27" fillId="0" borderId="0" xfId="39" applyFont="1"/>
    <xf numFmtId="0" fontId="27" fillId="0" borderId="0" xfId="12" applyFont="1" applyAlignment="1">
      <alignment vertical="center"/>
    </xf>
    <xf numFmtId="170" fontId="25" fillId="0" borderId="23" xfId="6" applyNumberFormat="1" applyFont="1" applyBorder="1" applyAlignment="1">
      <alignment vertical="center"/>
    </xf>
    <xf numFmtId="170" fontId="25" fillId="0" borderId="17" xfId="6" applyNumberFormat="1" applyFont="1" applyBorder="1" applyAlignment="1">
      <alignment vertical="center"/>
    </xf>
    <xf numFmtId="10" fontId="23" fillId="0" borderId="16" xfId="12" applyNumberFormat="1" applyFont="1" applyBorder="1" applyAlignment="1">
      <alignment horizontal="center" vertical="center" wrapText="1"/>
    </xf>
    <xf numFmtId="10" fontId="23" fillId="0" borderId="19" xfId="12" applyNumberFormat="1" applyFont="1" applyBorder="1" applyAlignment="1">
      <alignment horizontal="center" vertical="center" wrapText="1"/>
    </xf>
    <xf numFmtId="10" fontId="23" fillId="0" borderId="21" xfId="12" applyNumberFormat="1" applyFont="1" applyBorder="1" applyAlignment="1">
      <alignment horizontal="center" vertical="center" wrapText="1"/>
    </xf>
    <xf numFmtId="0" fontId="6" fillId="0" borderId="0" xfId="12" applyAlignment="1">
      <alignment horizontal="center"/>
    </xf>
    <xf numFmtId="0" fontId="25" fillId="0" borderId="17" xfId="12" applyFont="1" applyBorder="1" applyAlignment="1">
      <alignment horizontal="center" vertical="center"/>
    </xf>
    <xf numFmtId="0" fontId="35" fillId="0" borderId="0" xfId="12" applyFont="1" applyAlignment="1">
      <alignment horizontal="justify"/>
    </xf>
    <xf numFmtId="0" fontId="25" fillId="0" borderId="23" xfId="12" applyFont="1" applyBorder="1" applyAlignment="1">
      <alignment horizontal="right" indent="2"/>
    </xf>
    <xf numFmtId="0" fontId="25" fillId="0" borderId="17" xfId="12" applyFont="1" applyBorder="1" applyAlignment="1">
      <alignment horizontal="right" indent="2"/>
    </xf>
    <xf numFmtId="170" fontId="25" fillId="0" borderId="29" xfId="6" applyNumberFormat="1" applyFont="1" applyBorder="1" applyAlignment="1">
      <alignment vertical="center"/>
    </xf>
    <xf numFmtId="0" fontId="25" fillId="0" borderId="9" xfId="12" applyFont="1" applyBorder="1" applyAlignment="1">
      <alignment horizontal="right" indent="2"/>
    </xf>
    <xf numFmtId="0" fontId="34" fillId="0" borderId="0" xfId="12" applyFont="1" applyBorder="1" applyAlignment="1">
      <alignment horizontal="right"/>
    </xf>
    <xf numFmtId="0" fontId="34" fillId="0" borderId="0" xfId="12" applyFont="1" applyBorder="1" applyAlignment="1">
      <alignment horizontal="center"/>
    </xf>
    <xf numFmtId="0" fontId="5" fillId="0" borderId="0" xfId="12" applyFont="1" applyAlignment="1">
      <alignment horizontal="center" vertical="center" wrapText="1"/>
    </xf>
    <xf numFmtId="0" fontId="5" fillId="0" borderId="0" xfId="42" applyFont="1" applyAlignment="1">
      <alignment vertical="center" wrapText="1"/>
    </xf>
    <xf numFmtId="0" fontId="36" fillId="0" borderId="0" xfId="42" applyAlignment="1">
      <alignment horizontal="center" vertical="center"/>
    </xf>
    <xf numFmtId="0" fontId="36" fillId="0" borderId="0" xfId="42"/>
    <xf numFmtId="0" fontId="36" fillId="0" borderId="0" xfId="42" applyAlignment="1">
      <alignment vertical="center"/>
    </xf>
    <xf numFmtId="170" fontId="25" fillId="0" borderId="8" xfId="43" applyNumberFormat="1" applyFont="1" applyBorder="1" applyAlignment="1">
      <alignment vertical="center"/>
    </xf>
    <xf numFmtId="170" fontId="25" fillId="0" borderId="35" xfId="43" applyNumberFormat="1" applyFont="1" applyBorder="1" applyAlignment="1">
      <alignment vertical="center"/>
    </xf>
    <xf numFmtId="170" fontId="25" fillId="0" borderId="10" xfId="43" applyNumberFormat="1" applyFont="1" applyBorder="1" applyAlignment="1">
      <alignment vertical="center"/>
    </xf>
    <xf numFmtId="0" fontId="17" fillId="0" borderId="0" xfId="42" applyFont="1" applyAlignment="1">
      <alignment vertical="center"/>
    </xf>
    <xf numFmtId="170" fontId="25" fillId="0" borderId="35" xfId="6" applyNumberFormat="1" applyFont="1" applyBorder="1" applyAlignment="1">
      <alignment vertical="center"/>
    </xf>
    <xf numFmtId="170" fontId="25" fillId="0" borderId="37" xfId="6" applyNumberFormat="1" applyFont="1" applyBorder="1" applyAlignment="1">
      <alignment vertical="center"/>
    </xf>
    <xf numFmtId="0" fontId="37" fillId="0" borderId="0" xfId="12" applyFont="1" applyAlignment="1">
      <alignment horizontal="justify" vertical="center"/>
    </xf>
    <xf numFmtId="0" fontId="5" fillId="0" borderId="0" xfId="12" applyFont="1" applyAlignment="1">
      <alignment vertical="center"/>
    </xf>
    <xf numFmtId="3" fontId="25" fillId="0" borderId="14" xfId="12" applyNumberFormat="1" applyFont="1" applyBorder="1" applyAlignment="1">
      <alignment horizontal="center" vertical="center"/>
    </xf>
    <xf numFmtId="3" fontId="25" fillId="0" borderId="20" xfId="12" applyNumberFormat="1" applyFont="1" applyBorder="1" applyAlignment="1">
      <alignment horizontal="center" vertical="center"/>
    </xf>
    <xf numFmtId="0" fontId="12" fillId="0" borderId="0" xfId="12" applyFont="1" applyAlignment="1">
      <alignment vertical="center"/>
    </xf>
    <xf numFmtId="3" fontId="25" fillId="0" borderId="25" xfId="12" applyNumberFormat="1" applyFont="1" applyBorder="1" applyAlignment="1">
      <alignment horizontal="center" vertical="center"/>
    </xf>
    <xf numFmtId="43" fontId="6" fillId="0" borderId="54" xfId="8" applyFont="1" applyBorder="1" applyAlignment="1">
      <alignment vertical="center"/>
    </xf>
    <xf numFmtId="43" fontId="6" fillId="0" borderId="16" xfId="8" applyFont="1" applyBorder="1" applyAlignment="1">
      <alignment vertical="center"/>
    </xf>
    <xf numFmtId="0" fontId="25" fillId="0" borderId="0" xfId="12" applyFont="1" applyAlignment="1">
      <alignment vertical="center"/>
    </xf>
    <xf numFmtId="43" fontId="25" fillId="0" borderId="0" xfId="8" applyFont="1" applyAlignment="1">
      <alignment vertical="center"/>
    </xf>
    <xf numFmtId="0" fontId="25" fillId="0" borderId="0" xfId="12" applyFont="1"/>
    <xf numFmtId="0" fontId="18" fillId="0" borderId="7" xfId="12" applyFont="1" applyBorder="1" applyAlignment="1">
      <alignment horizontal="left" vertical="center" indent="2"/>
    </xf>
    <xf numFmtId="0" fontId="18" fillId="0" borderId="17" xfId="12" applyFont="1" applyBorder="1" applyAlignment="1">
      <alignment horizontal="left" vertical="center" indent="2"/>
    </xf>
    <xf numFmtId="0" fontId="18" fillId="0" borderId="29" xfId="12" applyFont="1" applyBorder="1" applyAlignment="1">
      <alignment horizontal="left" vertical="center" indent="2"/>
    </xf>
    <xf numFmtId="4" fontId="6" fillId="0" borderId="0" xfId="12" applyNumberFormat="1"/>
    <xf numFmtId="0" fontId="6" fillId="0" borderId="0" xfId="12" applyFont="1" applyBorder="1"/>
    <xf numFmtId="0" fontId="14" fillId="0" borderId="0" xfId="12" applyFont="1" applyBorder="1"/>
    <xf numFmtId="0" fontId="18" fillId="0" borderId="9" xfId="12" applyFont="1" applyBorder="1" applyAlignment="1">
      <alignment horizontal="left" vertical="center" indent="2"/>
    </xf>
    <xf numFmtId="0" fontId="12" fillId="0" borderId="0" xfId="12" applyFont="1" applyFill="1" applyBorder="1" applyAlignment="1">
      <alignment horizontal="center" vertical="center"/>
    </xf>
    <xf numFmtId="0" fontId="12" fillId="2" borderId="5" xfId="12" applyFont="1" applyFill="1" applyBorder="1" applyAlignment="1">
      <alignment horizontal="center" vertical="center" wrapText="1"/>
    </xf>
    <xf numFmtId="0" fontId="6" fillId="0" borderId="0" xfId="12" applyFill="1"/>
    <xf numFmtId="0" fontId="12" fillId="0" borderId="5" xfId="12" applyFont="1" applyBorder="1" applyAlignment="1">
      <alignment vertical="center"/>
    </xf>
    <xf numFmtId="0" fontId="6" fillId="0" borderId="0" xfId="12" applyFont="1" applyFill="1" applyBorder="1"/>
    <xf numFmtId="3" fontId="23" fillId="0" borderId="14" xfId="12" applyNumberFormat="1" applyFont="1" applyBorder="1" applyAlignment="1">
      <alignment horizontal="center" vertical="center"/>
    </xf>
    <xf numFmtId="3" fontId="23" fillId="0" borderId="20" xfId="12" applyNumberFormat="1" applyFont="1" applyBorder="1" applyAlignment="1">
      <alignment horizontal="center" vertical="center"/>
    </xf>
    <xf numFmtId="0" fontId="23" fillId="0" borderId="34" xfId="12" applyFont="1" applyBorder="1" applyAlignment="1">
      <alignment horizontal="left" vertical="center" wrapText="1" indent="2"/>
    </xf>
    <xf numFmtId="0" fontId="23" fillId="0" borderId="38" xfId="12" applyFont="1" applyBorder="1" applyAlignment="1">
      <alignment horizontal="left" vertical="center" wrapText="1" indent="2"/>
    </xf>
    <xf numFmtId="0" fontId="23" fillId="0" borderId="34" xfId="12" applyFont="1" applyBorder="1" applyAlignment="1">
      <alignment horizontal="left" vertical="center" indent="2"/>
    </xf>
    <xf numFmtId="0" fontId="23" fillId="0" borderId="59" xfId="12" applyFont="1" applyBorder="1" applyAlignment="1">
      <alignment horizontal="left" vertical="center" indent="2"/>
    </xf>
    <xf numFmtId="0" fontId="23" fillId="0" borderId="36" xfId="12" applyFont="1" applyBorder="1" applyAlignment="1">
      <alignment horizontal="left" vertical="center" indent="2"/>
    </xf>
    <xf numFmtId="43" fontId="6" fillId="0" borderId="0" xfId="12" applyNumberFormat="1"/>
    <xf numFmtId="10" fontId="25" fillId="0" borderId="7" xfId="12" applyNumberFormat="1" applyFont="1" applyBorder="1" applyAlignment="1">
      <alignment horizontal="right" vertical="center" indent="2"/>
    </xf>
    <xf numFmtId="10" fontId="25" fillId="0" borderId="8" xfId="12" applyNumberFormat="1" applyFont="1" applyBorder="1" applyAlignment="1">
      <alignment horizontal="right" vertical="center" indent="2"/>
    </xf>
    <xf numFmtId="10" fontId="25" fillId="0" borderId="17" xfId="12" applyNumberFormat="1" applyFont="1" applyBorder="1" applyAlignment="1">
      <alignment horizontal="right" vertical="center" indent="2"/>
    </xf>
    <xf numFmtId="10" fontId="25" fillId="0" borderId="35" xfId="12" applyNumberFormat="1" applyFont="1" applyBorder="1" applyAlignment="1">
      <alignment horizontal="right" vertical="center" indent="2"/>
    </xf>
    <xf numFmtId="0" fontId="12" fillId="0" borderId="7" xfId="12" applyFont="1" applyBorder="1" applyAlignment="1">
      <alignment wrapText="1"/>
    </xf>
    <xf numFmtId="0" fontId="12" fillId="0" borderId="17" xfId="12" applyFont="1" applyBorder="1" applyAlignment="1">
      <alignment wrapText="1"/>
    </xf>
    <xf numFmtId="0" fontId="12" fillId="0" borderId="29" xfId="12" applyFont="1" applyBorder="1" applyAlignment="1">
      <alignment wrapText="1"/>
    </xf>
    <xf numFmtId="0" fontId="10" fillId="0" borderId="0" xfId="12" applyFont="1" applyAlignment="1">
      <alignment vertical="center"/>
    </xf>
    <xf numFmtId="0" fontId="40" fillId="0" borderId="0" xfId="12" applyFont="1"/>
    <xf numFmtId="0" fontId="9" fillId="0" borderId="0" xfId="12" applyFont="1" applyFill="1" applyBorder="1" applyAlignment="1">
      <alignment horizontal="center" vertical="center"/>
    </xf>
    <xf numFmtId="0" fontId="6" fillId="0" borderId="0" xfId="12" applyBorder="1"/>
    <xf numFmtId="0" fontId="10" fillId="0" borderId="0" xfId="12" applyFont="1" applyBorder="1" applyAlignment="1">
      <alignment vertical="center"/>
    </xf>
    <xf numFmtId="0" fontId="6" fillId="0" borderId="0" xfId="12" applyBorder="1" applyAlignment="1">
      <alignment vertical="center"/>
    </xf>
    <xf numFmtId="0" fontId="6" fillId="0" borderId="17" xfId="12" applyFont="1" applyFill="1" applyBorder="1" applyAlignment="1">
      <alignment horizontal="right" vertical="center" indent="2"/>
    </xf>
    <xf numFmtId="0" fontId="25" fillId="0" borderId="9" xfId="12" applyFont="1" applyBorder="1" applyAlignment="1">
      <alignment horizontal="center" vertical="center"/>
    </xf>
    <xf numFmtId="10" fontId="25" fillId="0" borderId="19" xfId="27" applyNumberFormat="1" applyFont="1" applyBorder="1" applyAlignment="1">
      <alignment horizontal="center" vertical="center"/>
    </xf>
    <xf numFmtId="10" fontId="25" fillId="0" borderId="71" xfId="27" applyNumberFormat="1" applyFont="1" applyBorder="1" applyAlignment="1">
      <alignment horizontal="center" vertical="center"/>
    </xf>
    <xf numFmtId="166" fontId="6" fillId="0" borderId="0" xfId="12" applyNumberFormat="1"/>
    <xf numFmtId="10" fontId="25" fillId="0" borderId="63" xfId="27" applyNumberFormat="1" applyFont="1" applyBorder="1" applyAlignment="1">
      <alignment horizontal="center" vertical="center"/>
    </xf>
    <xf numFmtId="10" fontId="25" fillId="0" borderId="40" xfId="27" applyNumberFormat="1" applyFont="1" applyBorder="1" applyAlignment="1">
      <alignment horizontal="center" vertical="center"/>
    </xf>
    <xf numFmtId="10" fontId="25" fillId="0" borderId="72" xfId="27" applyNumberFormat="1" applyFont="1" applyBorder="1" applyAlignment="1">
      <alignment horizontal="center" vertical="center"/>
    </xf>
    <xf numFmtId="0" fontId="39" fillId="0" borderId="0" xfId="12" applyFont="1"/>
    <xf numFmtId="0" fontId="6" fillId="0" borderId="5" xfId="12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/>
    </xf>
    <xf numFmtId="165" fontId="12" fillId="0" borderId="0" xfId="17" applyNumberFormat="1" applyFont="1" applyBorder="1" applyAlignment="1">
      <alignment horizontal="left" vertical="center" wrapText="1"/>
    </xf>
    <xf numFmtId="165" fontId="6" fillId="0" borderId="7" xfId="17" applyNumberFormat="1" applyFont="1" applyBorder="1" applyAlignment="1">
      <alignment horizontal="left" vertical="center" wrapText="1" indent="2"/>
    </xf>
    <xf numFmtId="165" fontId="6" fillId="0" borderId="9" xfId="17" applyNumberFormat="1" applyFont="1" applyBorder="1" applyAlignment="1">
      <alignment horizontal="left" vertical="center" wrapText="1" indent="2"/>
    </xf>
    <xf numFmtId="165" fontId="6" fillId="0" borderId="17" xfId="17" applyNumberFormat="1" applyFont="1" applyBorder="1" applyAlignment="1">
      <alignment horizontal="left" vertical="center" wrapText="1" indent="2"/>
    </xf>
    <xf numFmtId="165" fontId="6" fillId="0" borderId="29" xfId="17" applyNumberFormat="1" applyFont="1" applyBorder="1" applyAlignment="1">
      <alignment horizontal="left" vertical="center" wrapText="1" indent="2"/>
    </xf>
    <xf numFmtId="0" fontId="6" fillId="0" borderId="0" xfId="3" applyFill="1"/>
    <xf numFmtId="0" fontId="5" fillId="0" borderId="0" xfId="0" applyFont="1" applyAlignment="1">
      <alignment vertical="center" wrapText="1"/>
    </xf>
    <xf numFmtId="0" fontId="0" fillId="0" borderId="0" xfId="0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3" fillId="0" borderId="11" xfId="0" applyFont="1" applyBorder="1" applyAlignment="1">
      <alignment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3" fillId="3" borderId="11" xfId="0" applyFont="1" applyFill="1" applyBorder="1" applyAlignment="1">
      <alignment vertical="center" wrapText="1"/>
    </xf>
    <xf numFmtId="14" fontId="23" fillId="3" borderId="1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8" fillId="0" borderId="7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11" fillId="0" borderId="0" xfId="12" applyFont="1" applyAlignment="1">
      <alignment vertical="center"/>
    </xf>
    <xf numFmtId="0" fontId="6" fillId="0" borderId="0" xfId="12" applyAlignment="1">
      <alignment horizontal="right"/>
    </xf>
    <xf numFmtId="10" fontId="6" fillId="0" borderId="0" xfId="12" applyNumberFormat="1"/>
    <xf numFmtId="0" fontId="13" fillId="0" borderId="0" xfId="12" applyFont="1" applyAlignment="1">
      <alignment vertical="center"/>
    </xf>
    <xf numFmtId="0" fontId="6" fillId="0" borderId="0" xfId="12" applyAlignment="1">
      <alignment horizontal="left" vertical="center"/>
    </xf>
    <xf numFmtId="0" fontId="13" fillId="0" borderId="0" xfId="12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44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0" fillId="0" borderId="11" xfId="0" applyFont="1" applyBorder="1"/>
    <xf numFmtId="0" fontId="32" fillId="0" borderId="11" xfId="0" applyFont="1" applyBorder="1" applyAlignment="1">
      <alignment horizontal="center"/>
    </xf>
    <xf numFmtId="43" fontId="6" fillId="0" borderId="0" xfId="39" applyNumberFormat="1"/>
    <xf numFmtId="172" fontId="23" fillId="0" borderId="8" xfId="1" applyNumberFormat="1" applyFont="1" applyBorder="1" applyAlignment="1">
      <alignment vertical="center"/>
    </xf>
    <xf numFmtId="172" fontId="23" fillId="0" borderId="35" xfId="1" applyNumberFormat="1" applyFont="1" applyBorder="1" applyAlignment="1">
      <alignment vertical="center"/>
    </xf>
    <xf numFmtId="172" fontId="23" fillId="0" borderId="10" xfId="1" applyNumberFormat="1" applyFont="1" applyBorder="1" applyAlignment="1">
      <alignment vertical="center"/>
    </xf>
    <xf numFmtId="4" fontId="12" fillId="0" borderId="18" xfId="6" applyNumberFormat="1" applyFont="1" applyBorder="1" applyAlignment="1">
      <alignment vertical="center"/>
    </xf>
    <xf numFmtId="4" fontId="12" fillId="0" borderId="44" xfId="6" applyNumberFormat="1" applyFont="1" applyBorder="1" applyAlignment="1">
      <alignment vertical="center"/>
    </xf>
    <xf numFmtId="4" fontId="12" fillId="0" borderId="18" xfId="6" applyNumberFormat="1" applyFont="1" applyBorder="1"/>
    <xf numFmtId="4" fontId="12" fillId="0" borderId="44" xfId="6" applyNumberFormat="1" applyFont="1" applyBorder="1"/>
    <xf numFmtId="9" fontId="12" fillId="0" borderId="40" xfId="2" applyNumberFormat="1" applyFont="1" applyBorder="1" applyAlignment="1">
      <alignment horizontal="center"/>
    </xf>
    <xf numFmtId="4" fontId="23" fillId="0" borderId="49" xfId="3" applyNumberFormat="1" applyFont="1" applyBorder="1" applyAlignment="1">
      <alignment vertical="center"/>
    </xf>
    <xf numFmtId="0" fontId="14" fillId="0" borderId="11" xfId="3" applyFont="1" applyBorder="1" applyAlignment="1">
      <alignment horizontal="center" vertical="center" wrapText="1"/>
    </xf>
    <xf numFmtId="169" fontId="33" fillId="0" borderId="49" xfId="3" applyNumberFormat="1" applyFont="1" applyBorder="1" applyAlignment="1">
      <alignment vertical="center"/>
    </xf>
    <xf numFmtId="171" fontId="25" fillId="0" borderId="54" xfId="6" applyNumberFormat="1" applyFont="1" applyBorder="1" applyAlignment="1">
      <alignment vertical="center"/>
    </xf>
    <xf numFmtId="171" fontId="25" fillId="0" borderId="18" xfId="6" applyNumberFormat="1" applyFont="1" applyBorder="1" applyAlignment="1">
      <alignment vertical="center"/>
    </xf>
    <xf numFmtId="171" fontId="25" fillId="0" borderId="20" xfId="6" applyNumberFormat="1" applyFont="1" applyBorder="1" applyAlignment="1">
      <alignment vertical="center"/>
    </xf>
    <xf numFmtId="171" fontId="25" fillId="0" borderId="18" xfId="6" applyNumberFormat="1" applyFont="1" applyBorder="1" applyAlignment="1">
      <alignment horizontal="right" vertical="center"/>
    </xf>
    <xf numFmtId="0" fontId="12" fillId="0" borderId="7" xfId="12" applyFont="1" applyFill="1" applyBorder="1" applyAlignment="1">
      <alignment horizontal="left" vertical="center"/>
    </xf>
    <xf numFmtId="0" fontId="12" fillId="0" borderId="17" xfId="12" applyFont="1" applyFill="1" applyBorder="1" applyAlignment="1">
      <alignment horizontal="left" vertical="center"/>
    </xf>
    <xf numFmtId="0" fontId="12" fillId="0" borderId="29" xfId="12" applyFont="1" applyFill="1" applyBorder="1" applyAlignment="1">
      <alignment horizontal="left" vertical="center"/>
    </xf>
    <xf numFmtId="0" fontId="12" fillId="0" borderId="5" xfId="12" applyFont="1" applyFill="1" applyBorder="1" applyAlignment="1">
      <alignment horizontal="left" vertical="center"/>
    </xf>
    <xf numFmtId="0" fontId="12" fillId="0" borderId="23" xfId="12" applyFont="1" applyFill="1" applyBorder="1" applyAlignment="1">
      <alignment horizontal="left" vertical="center"/>
    </xf>
    <xf numFmtId="0" fontId="12" fillId="0" borderId="9" xfId="12" applyFont="1" applyFill="1" applyBorder="1" applyAlignment="1">
      <alignment horizontal="left" vertical="center"/>
    </xf>
    <xf numFmtId="0" fontId="12" fillId="0" borderId="7" xfId="12" applyFont="1" applyFill="1" applyBorder="1" applyAlignment="1">
      <alignment horizontal="center" vertical="center"/>
    </xf>
    <xf numFmtId="0" fontId="12" fillId="0" borderId="17" xfId="12" applyFont="1" applyFill="1" applyBorder="1" applyAlignment="1">
      <alignment horizontal="center" vertical="center"/>
    </xf>
    <xf numFmtId="0" fontId="12" fillId="0" borderId="9" xfId="12" applyFont="1" applyFill="1" applyBorder="1" applyAlignment="1">
      <alignment horizontal="center" vertical="center"/>
    </xf>
    <xf numFmtId="0" fontId="12" fillId="0" borderId="17" xfId="12" applyFont="1" applyFill="1" applyBorder="1" applyAlignment="1">
      <alignment horizontal="justify" vertical="center"/>
    </xf>
    <xf numFmtId="0" fontId="12" fillId="0" borderId="29" xfId="12" applyFont="1" applyFill="1" applyBorder="1" applyAlignment="1">
      <alignment horizontal="justify" vertical="center"/>
    </xf>
    <xf numFmtId="0" fontId="46" fillId="0" borderId="0" xfId="12" applyFont="1" applyAlignment="1">
      <alignment vertical="center"/>
    </xf>
    <xf numFmtId="171" fontId="25" fillId="0" borderId="28" xfId="8" applyNumberFormat="1" applyFont="1" applyBorder="1" applyAlignment="1">
      <alignment vertical="center"/>
    </xf>
    <xf numFmtId="171" fontId="25" fillId="0" borderId="55" xfId="8" applyNumberFormat="1" applyFont="1" applyBorder="1" applyAlignment="1">
      <alignment vertical="center"/>
    </xf>
    <xf numFmtId="171" fontId="25" fillId="0" borderId="16" xfId="8" applyNumberFormat="1" applyFont="1" applyBorder="1" applyAlignment="1">
      <alignment vertical="center"/>
    </xf>
    <xf numFmtId="171" fontId="25" fillId="0" borderId="58" xfId="8" applyNumberFormat="1" applyFont="1" applyBorder="1" applyAlignment="1">
      <alignment vertical="center"/>
    </xf>
    <xf numFmtId="171" fontId="25" fillId="0" borderId="11" xfId="8" applyNumberFormat="1" applyFont="1" applyBorder="1" applyAlignment="1">
      <alignment vertical="center"/>
    </xf>
    <xf numFmtId="171" fontId="25" fillId="0" borderId="19" xfId="8" applyNumberFormat="1" applyFont="1" applyBorder="1" applyAlignment="1">
      <alignment vertical="center"/>
    </xf>
    <xf numFmtId="171" fontId="25" fillId="0" borderId="30" xfId="8" applyNumberFormat="1" applyFont="1" applyBorder="1" applyAlignment="1">
      <alignment vertical="center"/>
    </xf>
    <xf numFmtId="171" fontId="25" fillId="0" borderId="48" xfId="8" applyNumberFormat="1" applyFont="1" applyBorder="1" applyAlignment="1">
      <alignment vertical="center"/>
    </xf>
    <xf numFmtId="171" fontId="25" fillId="0" borderId="21" xfId="8" applyNumberFormat="1" applyFont="1" applyBorder="1" applyAlignment="1">
      <alignment vertical="center"/>
    </xf>
    <xf numFmtId="171" fontId="25" fillId="0" borderId="7" xfId="8" applyNumberFormat="1" applyFont="1" applyBorder="1" applyAlignment="1">
      <alignment vertical="center"/>
    </xf>
    <xf numFmtId="171" fontId="25" fillId="0" borderId="9" xfId="8" applyNumberFormat="1" applyFont="1" applyBorder="1" applyAlignment="1">
      <alignment vertical="center"/>
    </xf>
    <xf numFmtId="171" fontId="25" fillId="0" borderId="8" xfId="8" applyNumberFormat="1" applyFont="1" applyBorder="1" applyAlignment="1">
      <alignment vertical="center"/>
    </xf>
    <xf numFmtId="171" fontId="25" fillId="0" borderId="17" xfId="8" applyNumberFormat="1" applyFont="1" applyBorder="1" applyAlignment="1">
      <alignment vertical="center"/>
    </xf>
    <xf numFmtId="171" fontId="25" fillId="0" borderId="35" xfId="8" applyNumberFormat="1" applyFont="1" applyBorder="1" applyAlignment="1">
      <alignment vertical="center"/>
    </xf>
    <xf numFmtId="171" fontId="25" fillId="0" borderId="10" xfId="8" applyNumberFormat="1" applyFont="1" applyBorder="1" applyAlignment="1">
      <alignment vertical="center"/>
    </xf>
    <xf numFmtId="171" fontId="25" fillId="0" borderId="34" xfId="8" applyNumberFormat="1" applyFont="1" applyBorder="1" applyAlignment="1">
      <alignment vertical="center"/>
    </xf>
    <xf numFmtId="171" fontId="15" fillId="0" borderId="7" xfId="44" applyNumberFormat="1" applyFont="1" applyBorder="1" applyAlignment="1">
      <alignment vertical="center"/>
    </xf>
    <xf numFmtId="171" fontId="15" fillId="0" borderId="9" xfId="44" applyNumberFormat="1" applyFont="1" applyBorder="1" applyAlignment="1">
      <alignment vertical="center"/>
    </xf>
    <xf numFmtId="172" fontId="15" fillId="0" borderId="8" xfId="44" applyNumberFormat="1" applyFont="1" applyBorder="1" applyAlignment="1">
      <alignment vertical="center"/>
    </xf>
    <xf numFmtId="172" fontId="15" fillId="0" borderId="35" xfId="44" applyNumberFormat="1" applyFont="1" applyBorder="1" applyAlignment="1">
      <alignment vertical="center"/>
    </xf>
    <xf numFmtId="172" fontId="15" fillId="0" borderId="10" xfId="44" applyNumberFormat="1" applyFont="1" applyBorder="1" applyAlignment="1">
      <alignment vertical="center"/>
    </xf>
    <xf numFmtId="0" fontId="12" fillId="0" borderId="0" xfId="42" applyFont="1" applyAlignment="1">
      <alignment vertical="center"/>
    </xf>
    <xf numFmtId="0" fontId="27" fillId="0" borderId="0" xfId="42" applyFont="1"/>
    <xf numFmtId="3" fontId="25" fillId="0" borderId="27" xfId="8" applyNumberFormat="1" applyFont="1" applyBorder="1" applyAlignment="1">
      <alignment vertical="center"/>
    </xf>
    <xf numFmtId="4" fontId="25" fillId="0" borderId="10" xfId="8" applyNumberFormat="1" applyFont="1" applyBorder="1" applyAlignment="1">
      <alignment vertical="center"/>
    </xf>
    <xf numFmtId="0" fontId="12" fillId="0" borderId="7" xfId="12" applyFont="1" applyFill="1" applyBorder="1" applyAlignment="1">
      <alignment vertical="center"/>
    </xf>
    <xf numFmtId="0" fontId="12" fillId="0" borderId="17" xfId="12" applyFont="1" applyFill="1" applyBorder="1" applyAlignment="1">
      <alignment vertical="center"/>
    </xf>
    <xf numFmtId="0" fontId="12" fillId="0" borderId="9" xfId="12" applyFont="1" applyFill="1" applyBorder="1" applyAlignment="1">
      <alignment vertical="center"/>
    </xf>
    <xf numFmtId="171" fontId="26" fillId="0" borderId="23" xfId="8" applyNumberFormat="1" applyFont="1" applyFill="1" applyBorder="1" applyAlignment="1">
      <alignment horizontal="right" vertical="center"/>
    </xf>
    <xf numFmtId="171" fontId="25" fillId="0" borderId="17" xfId="8" applyNumberFormat="1" applyFont="1" applyFill="1" applyBorder="1" applyAlignment="1">
      <alignment horizontal="right" vertical="center"/>
    </xf>
    <xf numFmtId="171" fontId="26" fillId="0" borderId="17" xfId="8" applyNumberFormat="1" applyFont="1" applyFill="1" applyBorder="1" applyAlignment="1">
      <alignment horizontal="right" vertical="center"/>
    </xf>
    <xf numFmtId="171" fontId="26" fillId="0" borderId="9" xfId="8" applyNumberFormat="1" applyFont="1" applyFill="1" applyBorder="1" applyAlignment="1">
      <alignment horizontal="right" vertical="center"/>
    </xf>
    <xf numFmtId="171" fontId="25" fillId="0" borderId="14" xfId="8" applyNumberFormat="1" applyFont="1" applyBorder="1" applyAlignment="1">
      <alignment vertical="center"/>
    </xf>
    <xf numFmtId="171" fontId="25" fillId="0" borderId="20" xfId="8" applyNumberFormat="1" applyFont="1" applyBorder="1" applyAlignment="1">
      <alignment vertical="center"/>
    </xf>
    <xf numFmtId="172" fontId="25" fillId="0" borderId="50" xfId="8" applyNumberFormat="1" applyFont="1" applyBorder="1" applyAlignment="1">
      <alignment vertical="center"/>
    </xf>
    <xf numFmtId="172" fontId="25" fillId="0" borderId="15" xfId="8" applyNumberFormat="1" applyFont="1" applyBorder="1" applyAlignment="1">
      <alignment vertical="center"/>
    </xf>
    <xf numFmtId="172" fontId="25" fillId="0" borderId="48" xfId="8" applyNumberFormat="1" applyFont="1" applyBorder="1" applyAlignment="1">
      <alignment vertical="center"/>
    </xf>
    <xf numFmtId="172" fontId="25" fillId="0" borderId="21" xfId="8" applyNumberFormat="1" applyFont="1" applyBorder="1" applyAlignment="1">
      <alignment vertical="center"/>
    </xf>
    <xf numFmtId="171" fontId="25" fillId="0" borderId="36" xfId="8" applyNumberFormat="1" applyFont="1" applyBorder="1" applyAlignment="1">
      <alignment vertical="center"/>
    </xf>
    <xf numFmtId="171" fontId="25" fillId="0" borderId="6" xfId="8" applyNumberFormat="1" applyFont="1" applyBorder="1" applyAlignment="1">
      <alignment vertical="center"/>
    </xf>
    <xf numFmtId="171" fontId="18" fillId="0" borderId="23" xfId="1" applyNumberFormat="1" applyFont="1" applyFill="1" applyBorder="1" applyAlignment="1">
      <alignment horizontal="right" vertical="center"/>
    </xf>
    <xf numFmtId="171" fontId="18" fillId="0" borderId="67" xfId="1" applyNumberFormat="1" applyFont="1" applyFill="1" applyBorder="1" applyAlignment="1">
      <alignment horizontal="right" vertical="center"/>
    </xf>
    <xf numFmtId="171" fontId="18" fillId="0" borderId="17" xfId="1" applyNumberFormat="1" applyFont="1" applyFill="1" applyBorder="1" applyAlignment="1">
      <alignment horizontal="right" vertical="center"/>
    </xf>
    <xf numFmtId="171" fontId="18" fillId="0" borderId="70" xfId="1" applyNumberFormat="1" applyFont="1" applyFill="1" applyBorder="1" applyAlignment="1">
      <alignment horizontal="right" vertical="center"/>
    </xf>
    <xf numFmtId="171" fontId="18" fillId="0" borderId="29" xfId="1" applyNumberFormat="1" applyFont="1" applyFill="1" applyBorder="1" applyAlignment="1">
      <alignment horizontal="right" vertical="center"/>
    </xf>
    <xf numFmtId="171" fontId="18" fillId="0" borderId="73" xfId="1" applyNumberFormat="1" applyFont="1" applyFill="1" applyBorder="1" applyAlignment="1">
      <alignment horizontal="right" vertical="center"/>
    </xf>
    <xf numFmtId="171" fontId="14" fillId="0" borderId="23" xfId="1" applyNumberFormat="1" applyFont="1" applyFill="1" applyBorder="1" applyAlignment="1">
      <alignment horizontal="right" vertical="center"/>
    </xf>
    <xf numFmtId="171" fontId="14" fillId="0" borderId="17" xfId="1" applyNumberFormat="1" applyFont="1" applyFill="1" applyBorder="1" applyAlignment="1">
      <alignment horizontal="right" vertical="center"/>
    </xf>
    <xf numFmtId="171" fontId="14" fillId="0" borderId="29" xfId="1" applyNumberFormat="1" applyFont="1" applyFill="1" applyBorder="1" applyAlignment="1">
      <alignment horizontal="right" vertical="center"/>
    </xf>
    <xf numFmtId="0" fontId="45" fillId="0" borderId="18" xfId="0" applyFont="1" applyBorder="1" applyAlignment="1">
      <alignment vertical="center"/>
    </xf>
    <xf numFmtId="171" fontId="23" fillId="0" borderId="54" xfId="1" applyNumberFormat="1" applyFont="1" applyBorder="1" applyAlignment="1">
      <alignment vertical="center"/>
    </xf>
    <xf numFmtId="171" fontId="23" fillId="0" borderId="55" xfId="1" applyNumberFormat="1" applyFont="1" applyBorder="1" applyAlignment="1">
      <alignment vertical="center"/>
    </xf>
    <xf numFmtId="171" fontId="23" fillId="0" borderId="18" xfId="1" applyNumberFormat="1" applyFont="1" applyBorder="1" applyAlignment="1">
      <alignment vertical="center"/>
    </xf>
    <xf numFmtId="171" fontId="23" fillId="0" borderId="11" xfId="1" applyNumberFormat="1" applyFont="1" applyBorder="1" applyAlignment="1">
      <alignment vertical="center"/>
    </xf>
    <xf numFmtId="171" fontId="23" fillId="0" borderId="44" xfId="1" applyNumberFormat="1" applyFont="1" applyBorder="1" applyAlignment="1">
      <alignment vertical="center"/>
    </xf>
    <xf numFmtId="171" fontId="23" fillId="0" borderId="56" xfId="1" applyNumberFormat="1" applyFont="1" applyBorder="1" applyAlignment="1">
      <alignment vertical="center"/>
    </xf>
    <xf numFmtId="0" fontId="13" fillId="0" borderId="0" xfId="38" applyFont="1" applyBorder="1" applyAlignment="1">
      <alignment vertical="center"/>
    </xf>
    <xf numFmtId="0" fontId="47" fillId="0" borderId="0" xfId="38" applyFont="1" applyBorder="1" applyAlignment="1">
      <alignment vertical="center"/>
    </xf>
    <xf numFmtId="171" fontId="13" fillId="0" borderId="1" xfId="1" applyNumberFormat="1" applyFont="1" applyBorder="1" applyAlignment="1">
      <alignment vertical="center"/>
    </xf>
    <xf numFmtId="171" fontId="13" fillId="0" borderId="43" xfId="1" applyNumberFormat="1" applyFont="1" applyBorder="1" applyAlignment="1">
      <alignment vertical="center"/>
    </xf>
    <xf numFmtId="171" fontId="13" fillId="0" borderId="2" xfId="1" applyNumberFormat="1" applyFont="1" applyBorder="1" applyAlignment="1">
      <alignment vertical="center"/>
    </xf>
    <xf numFmtId="171" fontId="13" fillId="0" borderId="24" xfId="1" applyNumberFormat="1" applyFont="1" applyBorder="1" applyAlignment="1">
      <alignment vertical="center"/>
    </xf>
    <xf numFmtId="171" fontId="13" fillId="0" borderId="0" xfId="1" applyNumberFormat="1" applyFont="1" applyBorder="1" applyAlignment="1">
      <alignment vertical="center"/>
    </xf>
    <xf numFmtId="171" fontId="13" fillId="0" borderId="41" xfId="1" applyNumberFormat="1" applyFont="1" applyBorder="1" applyAlignment="1">
      <alignment vertical="center"/>
    </xf>
    <xf numFmtId="171" fontId="13" fillId="0" borderId="22" xfId="1" applyNumberFormat="1" applyFont="1" applyBorder="1" applyAlignment="1">
      <alignment vertical="center"/>
    </xf>
    <xf numFmtId="171" fontId="13" fillId="0" borderId="32" xfId="1" applyNumberFormat="1" applyFont="1" applyBorder="1" applyAlignment="1">
      <alignment vertical="center"/>
    </xf>
    <xf numFmtId="171" fontId="13" fillId="0" borderId="42" xfId="1" applyNumberFormat="1" applyFont="1" applyBorder="1" applyAlignment="1">
      <alignment vertical="center"/>
    </xf>
    <xf numFmtId="0" fontId="47" fillId="0" borderId="0" xfId="12" applyFont="1" applyAlignment="1">
      <alignment vertical="center"/>
    </xf>
    <xf numFmtId="172" fontId="25" fillId="0" borderId="26" xfId="8" applyNumberFormat="1" applyFont="1" applyBorder="1" applyAlignment="1">
      <alignment vertical="center"/>
    </xf>
    <xf numFmtId="4" fontId="25" fillId="0" borderId="19" xfId="8" applyNumberFormat="1" applyFont="1" applyBorder="1" applyAlignment="1">
      <alignment vertical="center"/>
    </xf>
    <xf numFmtId="4" fontId="25" fillId="0" borderId="21" xfId="8" applyNumberFormat="1" applyFont="1" applyBorder="1" applyAlignment="1">
      <alignment vertical="center"/>
    </xf>
    <xf numFmtId="4" fontId="26" fillId="0" borderId="4" xfId="8" applyNumberFormat="1" applyFont="1" applyBorder="1" applyAlignment="1">
      <alignment vertical="center"/>
    </xf>
    <xf numFmtId="4" fontId="25" fillId="0" borderId="15" xfId="8" applyNumberFormat="1" applyFont="1" applyBorder="1" applyAlignment="1">
      <alignment vertical="center"/>
    </xf>
    <xf numFmtId="4" fontId="25" fillId="0" borderId="16" xfId="8" applyNumberFormat="1" applyFont="1" applyBorder="1" applyAlignment="1">
      <alignment vertical="center"/>
    </xf>
    <xf numFmtId="3" fontId="25" fillId="0" borderId="18" xfId="8" applyNumberFormat="1" applyFont="1" applyBorder="1" applyAlignment="1">
      <alignment vertical="center"/>
    </xf>
    <xf numFmtId="3" fontId="25" fillId="0" borderId="20" xfId="8" applyNumberFormat="1" applyFont="1" applyBorder="1" applyAlignment="1">
      <alignment vertical="center"/>
    </xf>
    <xf numFmtId="3" fontId="25" fillId="0" borderId="14" xfId="8" applyNumberFormat="1" applyFont="1" applyBorder="1" applyAlignment="1">
      <alignment vertical="center"/>
    </xf>
    <xf numFmtId="3" fontId="25" fillId="0" borderId="54" xfId="8" applyNumberFormat="1" applyFont="1" applyBorder="1" applyAlignment="1">
      <alignment vertical="center"/>
    </xf>
    <xf numFmtId="0" fontId="47" fillId="0" borderId="0" xfId="12" applyFont="1"/>
    <xf numFmtId="172" fontId="23" fillId="0" borderId="60" xfId="8" applyNumberFormat="1" applyFont="1" applyBorder="1" applyAlignment="1">
      <alignment vertical="center"/>
    </xf>
    <xf numFmtId="172" fontId="23" fillId="0" borderId="62" xfId="8" applyNumberFormat="1" applyFont="1" applyBorder="1" applyAlignment="1">
      <alignment vertical="center"/>
    </xf>
    <xf numFmtId="172" fontId="23" fillId="0" borderId="58" xfId="8" applyNumberFormat="1" applyFont="1" applyBorder="1" applyAlignment="1">
      <alignment vertical="center"/>
    </xf>
    <xf numFmtId="172" fontId="23" fillId="0" borderId="63" xfId="8" applyNumberFormat="1" applyFont="1" applyBorder="1" applyAlignment="1">
      <alignment vertical="center"/>
    </xf>
    <xf numFmtId="172" fontId="23" fillId="0" borderId="30" xfId="8" applyNumberFormat="1" applyFont="1" applyBorder="1" applyAlignment="1">
      <alignment vertical="center"/>
    </xf>
    <xf numFmtId="172" fontId="23" fillId="0" borderId="47" xfId="8" applyNumberFormat="1" applyFont="1" applyBorder="1" applyAlignment="1">
      <alignment vertical="center"/>
    </xf>
    <xf numFmtId="0" fontId="6" fillId="0" borderId="29" xfId="12" applyFont="1" applyBorder="1" applyAlignment="1">
      <alignment vertical="center"/>
    </xf>
    <xf numFmtId="0" fontId="6" fillId="0" borderId="24" xfId="12" applyFont="1" applyFill="1" applyBorder="1" applyAlignment="1">
      <alignment vertical="center"/>
    </xf>
    <xf numFmtId="0" fontId="12" fillId="0" borderId="34" xfId="12" applyFont="1" applyBorder="1" applyAlignment="1">
      <alignment vertical="center"/>
    </xf>
    <xf numFmtId="0" fontId="6" fillId="0" borderId="36" xfId="12" applyFont="1" applyBorder="1" applyAlignment="1">
      <alignment horizontal="left" vertical="center" indent="1"/>
    </xf>
    <xf numFmtId="0" fontId="6" fillId="0" borderId="59" xfId="12" applyFont="1" applyBorder="1" applyAlignment="1">
      <alignment horizontal="left" vertical="center" indent="1"/>
    </xf>
    <xf numFmtId="0" fontId="6" fillId="0" borderId="7" xfId="12" applyFont="1" applyFill="1" applyBorder="1" applyAlignment="1">
      <alignment horizontal="left" vertical="center" indent="2"/>
    </xf>
    <xf numFmtId="0" fontId="6" fillId="0" borderId="17" xfId="12" applyFont="1" applyFill="1" applyBorder="1" applyAlignment="1">
      <alignment horizontal="left" vertical="center" indent="2"/>
    </xf>
    <xf numFmtId="0" fontId="6" fillId="0" borderId="29" xfId="12" applyFont="1" applyFill="1" applyBorder="1" applyAlignment="1">
      <alignment horizontal="left" vertical="center" indent="2"/>
    </xf>
    <xf numFmtId="0" fontId="50" fillId="0" borderId="13" xfId="12" applyFont="1" applyBorder="1" applyAlignment="1">
      <alignment horizontal="left" vertical="center" indent="1"/>
    </xf>
    <xf numFmtId="3" fontId="38" fillId="0" borderId="3" xfId="8" applyNumberFormat="1" applyFont="1" applyBorder="1" applyAlignment="1">
      <alignment vertical="center"/>
    </xf>
    <xf numFmtId="4" fontId="38" fillId="0" borderId="4" xfId="8" applyNumberFormat="1" applyFont="1" applyBorder="1" applyAlignment="1">
      <alignment vertical="center"/>
    </xf>
    <xf numFmtId="0" fontId="50" fillId="0" borderId="38" xfId="12" applyFont="1" applyBorder="1" applyAlignment="1">
      <alignment horizontal="left" vertical="center" indent="1"/>
    </xf>
    <xf numFmtId="3" fontId="38" fillId="0" borderId="44" xfId="8" applyNumberFormat="1" applyFont="1" applyBorder="1" applyAlignment="1">
      <alignment vertical="center"/>
    </xf>
    <xf numFmtId="4" fontId="38" fillId="0" borderId="40" xfId="8" applyNumberFormat="1" applyFont="1" applyBorder="1" applyAlignment="1">
      <alignment vertical="center"/>
    </xf>
    <xf numFmtId="3" fontId="23" fillId="0" borderId="18" xfId="12" applyNumberFormat="1" applyFont="1" applyBorder="1" applyAlignment="1">
      <alignment horizontal="center" vertical="center"/>
    </xf>
    <xf numFmtId="4" fontId="23" fillId="0" borderId="15" xfId="8" applyNumberFormat="1" applyFont="1" applyBorder="1" applyAlignment="1">
      <alignment horizontal="right" vertical="center"/>
    </xf>
    <xf numFmtId="4" fontId="23" fillId="0" borderId="19" xfId="8" applyNumberFormat="1" applyFont="1" applyBorder="1" applyAlignment="1">
      <alignment horizontal="right" vertical="center"/>
    </xf>
    <xf numFmtId="4" fontId="23" fillId="0" borderId="21" xfId="8" applyNumberFormat="1" applyFont="1" applyBorder="1" applyAlignment="1">
      <alignment horizontal="right" vertical="center"/>
    </xf>
    <xf numFmtId="0" fontId="6" fillId="0" borderId="7" xfId="12" applyFont="1" applyBorder="1" applyAlignment="1">
      <alignment horizontal="left" vertical="center" indent="2"/>
    </xf>
    <xf numFmtId="0" fontId="6" fillId="0" borderId="17" xfId="12" applyFont="1" applyBorder="1" applyAlignment="1">
      <alignment horizontal="left" vertical="center" indent="2"/>
    </xf>
    <xf numFmtId="0" fontId="6" fillId="0" borderId="9" xfId="12" applyFont="1" applyBorder="1" applyAlignment="1">
      <alignment horizontal="left" vertical="center" indent="2"/>
    </xf>
    <xf numFmtId="3" fontId="25" fillId="0" borderId="54" xfId="8" applyNumberFormat="1" applyFont="1" applyBorder="1" applyAlignment="1">
      <alignment horizontal="right" vertical="center"/>
    </xf>
    <xf numFmtId="3" fontId="25" fillId="0" borderId="18" xfId="8" applyNumberFormat="1" applyFont="1" applyBorder="1" applyAlignment="1">
      <alignment horizontal="right" vertical="center"/>
    </xf>
    <xf numFmtId="3" fontId="25" fillId="0" borderId="44" xfId="8" applyNumberFormat="1" applyFont="1" applyBorder="1" applyAlignment="1">
      <alignment horizontal="right" vertical="center"/>
    </xf>
    <xf numFmtId="4" fontId="25" fillId="0" borderId="16" xfId="8" applyNumberFormat="1" applyFont="1" applyBorder="1" applyAlignment="1">
      <alignment horizontal="right" vertical="center"/>
    </xf>
    <xf numFmtId="4" fontId="25" fillId="0" borderId="19" xfId="8" applyNumberFormat="1" applyFont="1" applyBorder="1" applyAlignment="1">
      <alignment horizontal="right" vertical="center"/>
    </xf>
    <xf numFmtId="4" fontId="25" fillId="0" borderId="40" xfId="8" applyNumberFormat="1" applyFont="1" applyBorder="1" applyAlignment="1">
      <alignment horizontal="right" vertical="center"/>
    </xf>
    <xf numFmtId="0" fontId="6" fillId="0" borderId="29" xfId="12" applyFont="1" applyBorder="1" applyAlignment="1">
      <alignment horizontal="left" vertical="center" indent="2"/>
    </xf>
    <xf numFmtId="3" fontId="23" fillId="0" borderId="14" xfId="12" applyNumberFormat="1" applyFont="1" applyBorder="1" applyAlignment="1">
      <alignment horizontal="right" vertical="center"/>
    </xf>
    <xf numFmtId="3" fontId="23" fillId="0" borderId="20" xfId="12" applyNumberFormat="1" applyFont="1" applyBorder="1" applyAlignment="1">
      <alignment horizontal="right" vertical="center"/>
    </xf>
    <xf numFmtId="4" fontId="23" fillId="0" borderId="15" xfId="12" applyNumberFormat="1" applyFont="1" applyBorder="1" applyAlignment="1">
      <alignment horizontal="right" vertical="center"/>
    </xf>
    <xf numFmtId="4" fontId="23" fillId="0" borderId="21" xfId="12" applyNumberFormat="1" applyFont="1" applyBorder="1" applyAlignment="1">
      <alignment horizontal="right" vertical="center"/>
    </xf>
    <xf numFmtId="4" fontId="23" fillId="0" borderId="16" xfId="8" applyNumberFormat="1" applyFont="1" applyBorder="1" applyAlignment="1">
      <alignment horizontal="right" vertical="center"/>
    </xf>
    <xf numFmtId="3" fontId="23" fillId="0" borderId="54" xfId="8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3" fontId="23" fillId="0" borderId="34" xfId="8" applyNumberFormat="1" applyFont="1" applyBorder="1" applyAlignment="1">
      <alignment horizontal="right" vertical="center"/>
    </xf>
    <xf numFmtId="3" fontId="23" fillId="0" borderId="59" xfId="8" applyNumberFormat="1" applyFont="1" applyBorder="1" applyAlignment="1">
      <alignment horizontal="right" vertical="center"/>
    </xf>
    <xf numFmtId="3" fontId="23" fillId="0" borderId="18" xfId="8" applyNumberFormat="1" applyFont="1" applyBorder="1" applyAlignment="1">
      <alignment horizontal="right" vertical="center"/>
    </xf>
    <xf numFmtId="3" fontId="23" fillId="0" borderId="44" xfId="8" applyNumberFormat="1" applyFont="1" applyBorder="1" applyAlignment="1">
      <alignment horizontal="right" vertical="center"/>
    </xf>
    <xf numFmtId="3" fontId="23" fillId="0" borderId="20" xfId="8" applyNumberFormat="1" applyFont="1" applyBorder="1" applyAlignment="1">
      <alignment horizontal="right" vertical="center"/>
    </xf>
    <xf numFmtId="9" fontId="25" fillId="0" borderId="7" xfId="45" applyNumberFormat="1" applyFont="1" applyBorder="1" applyAlignment="1">
      <alignment horizontal="center" vertical="center"/>
    </xf>
    <xf numFmtId="9" fontId="25" fillId="0" borderId="9" xfId="45" applyNumberFormat="1" applyFont="1" applyBorder="1" applyAlignment="1">
      <alignment horizontal="center" vertical="center"/>
    </xf>
    <xf numFmtId="0" fontId="47" fillId="0" borderId="0" xfId="42" applyFont="1"/>
    <xf numFmtId="0" fontId="12" fillId="0" borderId="34" xfId="12" applyFont="1" applyFill="1" applyBorder="1" applyAlignment="1">
      <alignment horizontal="center" vertical="center"/>
    </xf>
    <xf numFmtId="0" fontId="12" fillId="0" borderId="36" xfId="12" applyFont="1" applyFill="1" applyBorder="1" applyAlignment="1">
      <alignment horizontal="center" vertical="center"/>
    </xf>
    <xf numFmtId="0" fontId="12" fillId="0" borderId="38" xfId="12" applyFont="1" applyFill="1" applyBorder="1" applyAlignment="1">
      <alignment horizontal="center" vertical="center"/>
    </xf>
    <xf numFmtId="0" fontId="12" fillId="2" borderId="3" xfId="12" applyFont="1" applyFill="1" applyBorder="1" applyAlignment="1">
      <alignment horizontal="center" vertical="center" wrapText="1"/>
    </xf>
    <xf numFmtId="171" fontId="25" fillId="0" borderId="70" xfId="8" applyNumberFormat="1" applyFont="1" applyBorder="1" applyAlignment="1">
      <alignment vertical="center"/>
    </xf>
    <xf numFmtId="171" fontId="25" fillId="0" borderId="68" xfId="8" applyNumberFormat="1" applyFont="1" applyBorder="1" applyAlignment="1">
      <alignment vertical="center"/>
    </xf>
    <xf numFmtId="171" fontId="25" fillId="0" borderId="54" xfId="8" applyNumberFormat="1" applyFont="1" applyBorder="1" applyAlignment="1">
      <alignment vertical="center"/>
    </xf>
    <xf numFmtId="171" fontId="25" fillId="0" borderId="18" xfId="8" applyNumberFormat="1" applyFont="1" applyBorder="1" applyAlignment="1">
      <alignment vertical="center"/>
    </xf>
    <xf numFmtId="171" fontId="25" fillId="0" borderId="44" xfId="8" applyNumberFormat="1" applyFont="1" applyBorder="1" applyAlignment="1">
      <alignment vertical="center"/>
    </xf>
    <xf numFmtId="171" fontId="25" fillId="0" borderId="38" xfId="8" applyNumberFormat="1" applyFont="1" applyBorder="1" applyAlignment="1">
      <alignment vertical="center"/>
    </xf>
    <xf numFmtId="171" fontId="25" fillId="0" borderId="17" xfId="8" applyNumberFormat="1" applyFont="1" applyBorder="1" applyAlignment="1">
      <alignment horizontal="center" vertical="center"/>
    </xf>
    <xf numFmtId="171" fontId="25" fillId="0" borderId="9" xfId="8" applyNumberFormat="1" applyFont="1" applyBorder="1" applyAlignment="1">
      <alignment horizontal="center" vertical="center"/>
    </xf>
    <xf numFmtId="0" fontId="6" fillId="0" borderId="0" xfId="12" applyAlignment="1"/>
    <xf numFmtId="172" fontId="25" fillId="0" borderId="8" xfId="8" applyNumberFormat="1" applyFont="1" applyBorder="1" applyAlignment="1">
      <alignment vertical="center"/>
    </xf>
    <xf numFmtId="172" fontId="25" fillId="0" borderId="10" xfId="8" applyNumberFormat="1" applyFont="1" applyBorder="1" applyAlignment="1">
      <alignment vertical="center"/>
    </xf>
    <xf numFmtId="3" fontId="6" fillId="0" borderId="0" xfId="12" applyNumberFormat="1"/>
    <xf numFmtId="0" fontId="6" fillId="0" borderId="0" xfId="12" applyFont="1" applyAlignment="1"/>
    <xf numFmtId="0" fontId="13" fillId="0" borderId="0" xfId="12" applyFont="1" applyAlignment="1"/>
    <xf numFmtId="0" fontId="47" fillId="0" borderId="0" xfId="12" applyFont="1" applyAlignment="1"/>
    <xf numFmtId="1" fontId="15" fillId="0" borderId="17" xfId="0" applyNumberFormat="1" applyFont="1" applyBorder="1" applyAlignment="1">
      <alignment horizontal="center"/>
    </xf>
    <xf numFmtId="3" fontId="15" fillId="0" borderId="17" xfId="0" applyNumberFormat="1" applyFont="1" applyBorder="1" applyAlignment="1">
      <alignment horizontal="center"/>
    </xf>
    <xf numFmtId="1" fontId="15" fillId="0" borderId="9" xfId="0" applyNumberFormat="1" applyFont="1" applyBorder="1" applyAlignment="1">
      <alignment horizontal="center"/>
    </xf>
    <xf numFmtId="171" fontId="15" fillId="0" borderId="8" xfId="8" applyNumberFormat="1" applyFont="1" applyBorder="1" applyAlignment="1">
      <alignment vertical="center"/>
    </xf>
    <xf numFmtId="171" fontId="15" fillId="0" borderId="35" xfId="8" applyNumberFormat="1" applyFont="1" applyBorder="1" applyAlignment="1">
      <alignment vertical="center"/>
    </xf>
    <xf numFmtId="171" fontId="15" fillId="0" borderId="10" xfId="8" applyNumberFormat="1" applyFont="1" applyBorder="1" applyAlignment="1">
      <alignment vertical="center"/>
    </xf>
    <xf numFmtId="0" fontId="27" fillId="0" borderId="0" xfId="12" applyFont="1" applyAlignment="1"/>
    <xf numFmtId="170" fontId="6" fillId="0" borderId="0" xfId="12" applyNumberFormat="1" applyAlignment="1">
      <alignment vertical="center"/>
    </xf>
    <xf numFmtId="0" fontId="52" fillId="0" borderId="0" xfId="0" applyFont="1"/>
    <xf numFmtId="171" fontId="25" fillId="0" borderId="40" xfId="8" applyNumberFormat="1" applyFont="1" applyBorder="1" applyAlignment="1">
      <alignment vertical="center"/>
    </xf>
    <xf numFmtId="0" fontId="12" fillId="0" borderId="54" xfId="12" applyFont="1" applyBorder="1" applyAlignment="1">
      <alignment vertical="center"/>
    </xf>
    <xf numFmtId="0" fontId="12" fillId="2" borderId="52" xfId="12" applyFont="1" applyFill="1" applyBorder="1" applyAlignment="1">
      <alignment horizontal="center" vertical="center" wrapText="1"/>
    </xf>
    <xf numFmtId="0" fontId="12" fillId="2" borderId="4" xfId="12" applyFont="1" applyFill="1" applyBorder="1" applyAlignment="1">
      <alignment horizontal="center" vertical="center" wrapText="1"/>
    </xf>
    <xf numFmtId="165" fontId="13" fillId="0" borderId="0" xfId="17" applyNumberFormat="1" applyFont="1" applyFill="1" applyBorder="1" applyAlignment="1">
      <alignment horizontal="left" vertical="center"/>
    </xf>
    <xf numFmtId="0" fontId="27" fillId="0" borderId="0" xfId="3" applyFont="1" applyFill="1"/>
    <xf numFmtId="0" fontId="12" fillId="0" borderId="5" xfId="1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12" applyFont="1" applyFill="1" applyAlignment="1">
      <alignment vertical="center"/>
    </xf>
    <xf numFmtId="170" fontId="25" fillId="0" borderId="37" xfId="43" applyNumberFormat="1" applyFont="1" applyBorder="1" applyAlignment="1">
      <alignment vertical="center"/>
    </xf>
    <xf numFmtId="170" fontId="25" fillId="0" borderId="27" xfId="43" applyNumberFormat="1" applyFont="1" applyBorder="1" applyAlignment="1">
      <alignment vertical="center"/>
    </xf>
    <xf numFmtId="0" fontId="12" fillId="0" borderId="34" xfId="42" applyFont="1" applyFill="1" applyBorder="1" applyAlignment="1">
      <alignment horizontal="justify" vertical="center"/>
    </xf>
    <xf numFmtId="0" fontId="12" fillId="0" borderId="36" xfId="42" applyFont="1" applyFill="1" applyBorder="1" applyAlignment="1">
      <alignment horizontal="justify" vertical="center"/>
    </xf>
    <xf numFmtId="0" fontId="12" fillId="0" borderId="59" xfId="42" applyFont="1" applyFill="1" applyBorder="1" applyAlignment="1">
      <alignment horizontal="justify" vertical="center"/>
    </xf>
    <xf numFmtId="0" fontId="12" fillId="0" borderId="38" xfId="42" applyFont="1" applyFill="1" applyBorder="1" applyAlignment="1">
      <alignment horizontal="justify" vertical="center"/>
    </xf>
    <xf numFmtId="0" fontId="6" fillId="0" borderId="63" xfId="12" applyFont="1" applyBorder="1" applyAlignment="1">
      <alignment horizontal="center" vertical="center"/>
    </xf>
    <xf numFmtId="0" fontId="12" fillId="0" borderId="58" xfId="12" applyFont="1" applyFill="1" applyBorder="1" applyAlignment="1">
      <alignment horizontal="justify" vertical="center"/>
    </xf>
    <xf numFmtId="0" fontId="6" fillId="0" borderId="72" xfId="12" applyFont="1" applyBorder="1" applyAlignment="1">
      <alignment horizontal="center" vertical="center"/>
    </xf>
    <xf numFmtId="0" fontId="12" fillId="0" borderId="74" xfId="12" applyFont="1" applyFill="1" applyBorder="1" applyAlignment="1">
      <alignment horizontal="justify" vertical="center"/>
    </xf>
    <xf numFmtId="0" fontId="9" fillId="0" borderId="5" xfId="12" applyFont="1" applyFill="1" applyBorder="1" applyAlignment="1">
      <alignment horizontal="center" vertical="center" wrapText="1"/>
    </xf>
    <xf numFmtId="10" fontId="15" fillId="0" borderId="16" xfId="27" applyNumberFormat="1" applyFont="1" applyFill="1" applyBorder="1" applyAlignment="1">
      <alignment horizontal="center" vertical="center"/>
    </xf>
    <xf numFmtId="0" fontId="12" fillId="0" borderId="18" xfId="12" applyFont="1" applyFill="1" applyBorder="1" applyAlignment="1">
      <alignment horizontal="left" vertical="center"/>
    </xf>
    <xf numFmtId="0" fontId="12" fillId="0" borderId="44" xfId="12" applyFont="1" applyFill="1" applyBorder="1" applyAlignment="1">
      <alignment horizontal="left" vertical="center"/>
    </xf>
    <xf numFmtId="10" fontId="15" fillId="0" borderId="40" xfId="27" applyNumberFormat="1" applyFont="1" applyFill="1" applyBorder="1" applyAlignment="1">
      <alignment horizontal="center" vertical="center"/>
    </xf>
    <xf numFmtId="0" fontId="54" fillId="0" borderId="0" xfId="0" applyFont="1"/>
    <xf numFmtId="4" fontId="33" fillId="0" borderId="49" xfId="3" applyNumberFormat="1" applyFont="1" applyBorder="1" applyAlignment="1">
      <alignment vertical="center"/>
    </xf>
    <xf numFmtId="4" fontId="25" fillId="0" borderId="7" xfId="6" applyNumberFormat="1" applyFont="1" applyBorder="1" applyAlignment="1">
      <alignment horizontal="right" vertical="center"/>
    </xf>
    <xf numFmtId="4" fontId="25" fillId="0" borderId="9" xfId="6" applyNumberFormat="1" applyFont="1" applyBorder="1" applyAlignment="1">
      <alignment horizontal="right" vertical="center"/>
    </xf>
    <xf numFmtId="4" fontId="25" fillId="0" borderId="17" xfId="6" applyNumberFormat="1" applyFont="1" applyBorder="1" applyAlignment="1">
      <alignment horizontal="right" vertical="center"/>
    </xf>
    <xf numFmtId="0" fontId="6" fillId="0" borderId="0" xfId="17"/>
    <xf numFmtId="4" fontId="15" fillId="0" borderId="7" xfId="6" applyNumberFormat="1" applyFont="1" applyBorder="1" applyAlignment="1">
      <alignment horizontal="center" vertical="center"/>
    </xf>
    <xf numFmtId="4" fontId="6" fillId="0" borderId="0" xfId="17" applyNumberFormat="1" applyAlignment="1">
      <alignment vertical="center"/>
    </xf>
    <xf numFmtId="4" fontId="15" fillId="0" borderId="7" xfId="6" applyNumberFormat="1" applyFont="1" applyBorder="1" applyAlignment="1">
      <alignment horizontal="right" vertical="center"/>
    </xf>
    <xf numFmtId="172" fontId="23" fillId="0" borderId="23" xfId="8" applyNumberFormat="1" applyFont="1" applyFill="1" applyBorder="1" applyAlignment="1">
      <alignment vertical="center"/>
    </xf>
    <xf numFmtId="172" fontId="23" fillId="0" borderId="17" xfId="8" applyNumberFormat="1" applyFont="1" applyFill="1" applyBorder="1" applyAlignment="1">
      <alignment vertical="center"/>
    </xf>
    <xf numFmtId="171" fontId="14" fillId="0" borderId="23" xfId="8" applyNumberFormat="1" applyFont="1" applyFill="1" applyBorder="1" applyAlignment="1">
      <alignment horizontal="right" vertical="center"/>
    </xf>
    <xf numFmtId="171" fontId="14" fillId="0" borderId="17" xfId="8" applyNumberFormat="1" applyFont="1" applyFill="1" applyBorder="1" applyAlignment="1">
      <alignment horizontal="right" vertical="center"/>
    </xf>
    <xf numFmtId="171" fontId="14" fillId="0" borderId="29" xfId="8" applyNumberFormat="1" applyFont="1" applyFill="1" applyBorder="1" applyAlignment="1">
      <alignment horizontal="right" vertical="center"/>
    </xf>
    <xf numFmtId="0" fontId="23" fillId="0" borderId="34" xfId="0" applyFont="1" applyFill="1" applyBorder="1" applyAlignment="1">
      <alignment horizontal="left" vertical="center" wrapText="1" indent="1"/>
    </xf>
    <xf numFmtId="0" fontId="23" fillId="0" borderId="36" xfId="0" applyFont="1" applyFill="1" applyBorder="1" applyAlignment="1">
      <alignment horizontal="left" vertical="center" indent="1"/>
    </xf>
    <xf numFmtId="0" fontId="23" fillId="0" borderId="59" xfId="0" applyFont="1" applyFill="1" applyBorder="1" applyAlignment="1">
      <alignment horizontal="left" vertical="center" indent="1"/>
    </xf>
    <xf numFmtId="0" fontId="23" fillId="0" borderId="11" xfId="0" applyFont="1" applyFill="1" applyBorder="1" applyAlignment="1">
      <alignment vertical="center" wrapText="1"/>
    </xf>
    <xf numFmtId="14" fontId="23" fillId="0" borderId="11" xfId="0" applyNumberFormat="1" applyFont="1" applyFill="1" applyBorder="1" applyAlignment="1">
      <alignment horizontal="center" vertical="center" wrapText="1"/>
    </xf>
    <xf numFmtId="0" fontId="12" fillId="0" borderId="1" xfId="12" applyFont="1" applyFill="1" applyBorder="1" applyAlignment="1">
      <alignment horizontal="justify" vertical="center"/>
    </xf>
    <xf numFmtId="170" fontId="25" fillId="0" borderId="2" xfId="6" applyNumberFormat="1" applyFont="1" applyBorder="1" applyAlignment="1">
      <alignment vertical="center"/>
    </xf>
    <xf numFmtId="0" fontId="55" fillId="0" borderId="23" xfId="12" applyFont="1" applyFill="1" applyBorder="1" applyAlignment="1">
      <alignment horizontal="left" vertical="center" indent="2"/>
    </xf>
    <xf numFmtId="170" fontId="47" fillId="0" borderId="27" xfId="6" applyNumberFormat="1" applyFont="1" applyBorder="1" applyAlignment="1">
      <alignment vertical="center"/>
    </xf>
    <xf numFmtId="0" fontId="15" fillId="0" borderId="17" xfId="37" applyFont="1" applyFill="1" applyBorder="1" applyAlignment="1">
      <alignment horizontal="left" vertical="center"/>
    </xf>
    <xf numFmtId="0" fontId="17" fillId="0" borderId="0" xfId="46" applyFont="1" applyAlignment="1">
      <alignment vertical="center"/>
    </xf>
    <xf numFmtId="0" fontId="5" fillId="0" borderId="0" xfId="46" applyFont="1" applyAlignment="1">
      <alignment vertical="center" wrapText="1"/>
    </xf>
    <xf numFmtId="0" fontId="1" fillId="0" borderId="0" xfId="46"/>
    <xf numFmtId="0" fontId="14" fillId="4" borderId="11" xfId="46" applyFont="1" applyFill="1" applyBorder="1" applyAlignment="1">
      <alignment horizontal="center" vertical="center"/>
    </xf>
    <xf numFmtId="0" fontId="13" fillId="4" borderId="11" xfId="46" applyFont="1" applyFill="1" applyBorder="1" applyAlignment="1">
      <alignment horizontal="center" vertical="center" wrapText="1"/>
    </xf>
    <xf numFmtId="0" fontId="18" fillId="0" borderId="11" xfId="46" applyFont="1" applyBorder="1"/>
    <xf numFmtId="0" fontId="19" fillId="0" borderId="11" xfId="46" applyFont="1" applyFill="1" applyBorder="1" applyAlignment="1">
      <alignment horizontal="left" vertical="top" wrapText="1" indent="2"/>
    </xf>
    <xf numFmtId="0" fontId="19" fillId="0" borderId="11" xfId="46" applyFont="1" applyFill="1" applyBorder="1" applyAlignment="1">
      <alignment horizontal="center" vertical="top" wrapText="1"/>
    </xf>
    <xf numFmtId="0" fontId="22" fillId="0" borderId="11" xfId="46" applyFont="1" applyFill="1" applyBorder="1" applyAlignment="1">
      <alignment horizontal="center" vertical="top" wrapText="1"/>
    </xf>
    <xf numFmtId="0" fontId="1" fillId="0" borderId="0" xfId="46" applyAlignment="1">
      <alignment vertical="center"/>
    </xf>
    <xf numFmtId="0" fontId="48" fillId="0" borderId="0" xfId="46" applyFont="1" applyAlignment="1">
      <alignment vertical="center"/>
    </xf>
    <xf numFmtId="0" fontId="49" fillId="0" borderId="0" xfId="46" applyFont="1" applyAlignment="1">
      <alignment vertical="center"/>
    </xf>
    <xf numFmtId="0" fontId="9" fillId="0" borderId="0" xfId="46" applyFont="1" applyFill="1" applyBorder="1" applyAlignment="1">
      <alignment horizontal="center" vertical="center"/>
    </xf>
    <xf numFmtId="0" fontId="12" fillId="4" borderId="13" xfId="46" applyFont="1" applyFill="1" applyBorder="1" applyAlignment="1">
      <alignment horizontal="center" vertical="center" wrapText="1"/>
    </xf>
    <xf numFmtId="0" fontId="12" fillId="4" borderId="4" xfId="46" applyFont="1" applyFill="1" applyBorder="1" applyAlignment="1">
      <alignment horizontal="center" vertical="center" wrapText="1"/>
    </xf>
    <xf numFmtId="0" fontId="12" fillId="0" borderId="0" xfId="46" applyFont="1" applyFill="1" applyBorder="1" applyAlignment="1">
      <alignment horizontal="center" vertical="center" wrapText="1"/>
    </xf>
    <xf numFmtId="0" fontId="12" fillId="4" borderId="54" xfId="46" applyFont="1" applyFill="1" applyBorder="1" applyAlignment="1">
      <alignment horizontal="center" vertical="center" wrapText="1"/>
    </xf>
    <xf numFmtId="0" fontId="12" fillId="4" borderId="16" xfId="46" applyFont="1" applyFill="1" applyBorder="1" applyAlignment="1">
      <alignment horizontal="center" vertical="center" wrapText="1"/>
    </xf>
    <xf numFmtId="0" fontId="18" fillId="0" borderId="7" xfId="46" applyFont="1" applyBorder="1" applyAlignment="1">
      <alignment vertical="center" wrapText="1"/>
    </xf>
    <xf numFmtId="43" fontId="15" fillId="0" borderId="14" xfId="1" applyFont="1" applyBorder="1" applyAlignment="1">
      <alignment vertical="center"/>
    </xf>
    <xf numFmtId="10" fontId="15" fillId="0" borderId="15" xfId="2" applyNumberFormat="1" applyFont="1" applyBorder="1" applyAlignment="1">
      <alignment horizontal="center" vertical="center" wrapText="1"/>
    </xf>
    <xf numFmtId="10" fontId="15" fillId="0" borderId="0" xfId="2" applyNumberFormat="1" applyFont="1" applyFill="1" applyBorder="1" applyAlignment="1">
      <alignment horizontal="center"/>
    </xf>
    <xf numFmtId="4" fontId="15" fillId="0" borderId="18" xfId="1" applyNumberFormat="1" applyFont="1" applyBorder="1" applyAlignment="1">
      <alignment vertical="center"/>
    </xf>
    <xf numFmtId="10" fontId="15" fillId="0" borderId="19" xfId="2" applyNumberFormat="1" applyFont="1" applyBorder="1" applyAlignment="1">
      <alignment horizontal="center" vertical="center" wrapText="1"/>
    </xf>
    <xf numFmtId="0" fontId="18" fillId="0" borderId="17" xfId="46" applyFont="1" applyBorder="1" applyAlignment="1">
      <alignment vertical="center" wrapText="1"/>
    </xf>
    <xf numFmtId="43" fontId="15" fillId="0" borderId="18" xfId="1" applyFont="1" applyBorder="1" applyAlignment="1">
      <alignment vertical="center"/>
    </xf>
    <xf numFmtId="0" fontId="18" fillId="0" borderId="9" xfId="46" applyFont="1" applyBorder="1" applyAlignment="1">
      <alignment vertical="center" wrapText="1"/>
    </xf>
    <xf numFmtId="43" fontId="15" fillId="0" borderId="20" xfId="1" applyFont="1" applyBorder="1" applyAlignment="1">
      <alignment vertical="center"/>
    </xf>
    <xf numFmtId="10" fontId="15" fillId="0" borderId="21" xfId="2" applyNumberFormat="1" applyFont="1" applyBorder="1" applyAlignment="1">
      <alignment horizontal="center" vertical="center" wrapText="1"/>
    </xf>
    <xf numFmtId="4" fontId="15" fillId="0" borderId="44" xfId="1" applyNumberFormat="1" applyFont="1" applyBorder="1" applyAlignment="1">
      <alignment vertical="center"/>
    </xf>
    <xf numFmtId="10" fontId="15" fillId="0" borderId="40" xfId="2" applyNumberFormat="1" applyFont="1" applyBorder="1" applyAlignment="1">
      <alignment horizontal="center" vertical="center" wrapText="1"/>
    </xf>
    <xf numFmtId="0" fontId="12" fillId="4" borderId="22" xfId="46" applyFont="1" applyFill="1" applyBorder="1" applyAlignment="1">
      <alignment vertical="center"/>
    </xf>
    <xf numFmtId="43" fontId="12" fillId="4" borderId="13" xfId="1" applyNumberFormat="1" applyFont="1" applyFill="1" applyBorder="1" applyAlignment="1">
      <alignment vertical="center"/>
    </xf>
    <xf numFmtId="10" fontId="12" fillId="4" borderId="4" xfId="2" applyNumberFormat="1" applyFont="1" applyFill="1" applyBorder="1" applyAlignment="1">
      <alignment horizontal="center" vertical="center" wrapText="1"/>
    </xf>
    <xf numFmtId="175" fontId="12" fillId="4" borderId="13" xfId="1" applyNumberFormat="1" applyFont="1" applyFill="1" applyBorder="1" applyAlignment="1">
      <alignment vertical="center"/>
    </xf>
    <xf numFmtId="4" fontId="12" fillId="4" borderId="13" xfId="1" applyNumberFormat="1" applyFont="1" applyFill="1" applyBorder="1" applyAlignment="1">
      <alignment vertical="center"/>
    </xf>
    <xf numFmtId="0" fontId="26" fillId="4" borderId="4" xfId="46" applyFont="1" applyFill="1" applyBorder="1" applyAlignment="1">
      <alignment horizontal="center" vertical="center" wrapText="1"/>
    </xf>
    <xf numFmtId="0" fontId="26" fillId="4" borderId="54" xfId="46" applyFont="1" applyFill="1" applyBorder="1" applyAlignment="1">
      <alignment horizontal="center" vertical="center" wrapText="1"/>
    </xf>
    <xf numFmtId="0" fontId="26" fillId="4" borderId="16" xfId="46" applyFont="1" applyFill="1" applyBorder="1" applyAlignment="1">
      <alignment horizontal="center" vertical="center" wrapText="1"/>
    </xf>
    <xf numFmtId="3" fontId="15" fillId="0" borderId="14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0" fontId="18" fillId="0" borderId="24" xfId="46" applyFont="1" applyBorder="1" applyAlignment="1">
      <alignment vertical="center" wrapText="1"/>
    </xf>
    <xf numFmtId="3" fontId="15" fillId="0" borderId="25" xfId="1" applyNumberFormat="1" applyFont="1" applyBorder="1" applyAlignment="1">
      <alignment horizontal="center" vertical="center"/>
    </xf>
    <xf numFmtId="10" fontId="15" fillId="0" borderId="26" xfId="2" applyNumberFormat="1" applyFont="1" applyBorder="1" applyAlignment="1">
      <alignment horizontal="center" vertical="center" wrapText="1"/>
    </xf>
    <xf numFmtId="0" fontId="12" fillId="4" borderId="5" xfId="46" applyFont="1" applyFill="1" applyBorder="1" applyAlignment="1">
      <alignment vertical="center"/>
    </xf>
    <xf numFmtId="3" fontId="12" fillId="4" borderId="13" xfId="1" applyNumberFormat="1" applyFont="1" applyFill="1" applyBorder="1" applyAlignment="1">
      <alignment horizontal="center" vertical="center"/>
    </xf>
    <xf numFmtId="3" fontId="12" fillId="4" borderId="44" xfId="1" applyNumberFormat="1" applyFont="1" applyFill="1" applyBorder="1" applyAlignment="1">
      <alignment horizontal="center" vertical="center"/>
    </xf>
    <xf numFmtId="10" fontId="12" fillId="4" borderId="40" xfId="2" applyNumberFormat="1" applyFont="1" applyFill="1" applyBorder="1" applyAlignment="1">
      <alignment horizontal="center" vertical="center" wrapText="1"/>
    </xf>
    <xf numFmtId="0" fontId="9" fillId="4" borderId="5" xfId="37" applyFont="1" applyFill="1" applyBorder="1" applyAlignment="1">
      <alignment horizontal="center" vertical="center"/>
    </xf>
    <xf numFmtId="0" fontId="9" fillId="4" borderId="4" xfId="37" applyFont="1" applyFill="1" applyBorder="1" applyAlignment="1">
      <alignment horizontal="center" vertical="center"/>
    </xf>
    <xf numFmtId="4" fontId="15" fillId="0" borderId="16" xfId="1" applyNumberFormat="1" applyFont="1" applyBorder="1" applyAlignment="1">
      <alignment horizontal="center" vertical="center"/>
    </xf>
    <xf numFmtId="4" fontId="15" fillId="0" borderId="18" xfId="1" applyNumberFormat="1" applyFont="1" applyBorder="1" applyAlignment="1">
      <alignment horizontal="center" vertical="center"/>
    </xf>
    <xf numFmtId="0" fontId="18" fillId="0" borderId="29" xfId="46" applyFont="1" applyBorder="1" applyAlignment="1">
      <alignment vertical="center" wrapText="1"/>
    </xf>
    <xf numFmtId="4" fontId="15" fillId="0" borderId="21" xfId="1" applyNumberFormat="1" applyFont="1" applyBorder="1" applyAlignment="1">
      <alignment horizontal="center" vertical="center"/>
    </xf>
    <xf numFmtId="4" fontId="12" fillId="4" borderId="4" xfId="1" applyNumberFormat="1" applyFont="1" applyFill="1" applyBorder="1" applyAlignment="1">
      <alignment horizontal="center" vertical="center"/>
    </xf>
    <xf numFmtId="4" fontId="12" fillId="4" borderId="44" xfId="1" applyNumberFormat="1" applyFont="1" applyFill="1" applyBorder="1" applyAlignment="1">
      <alignment horizontal="center" vertical="center"/>
    </xf>
    <xf numFmtId="0" fontId="15" fillId="0" borderId="23" xfId="37" applyFont="1" applyBorder="1" applyAlignment="1">
      <alignment horizontal="left" vertical="center"/>
    </xf>
    <xf numFmtId="0" fontId="15" fillId="0" borderId="17" xfId="37" applyFont="1" applyBorder="1" applyAlignment="1">
      <alignment horizontal="left" vertical="center"/>
    </xf>
    <xf numFmtId="0" fontId="15" fillId="0" borderId="29" xfId="37" applyFont="1" applyBorder="1" applyAlignment="1">
      <alignment horizontal="left" vertical="center"/>
    </xf>
    <xf numFmtId="0" fontId="1" fillId="0" borderId="0" xfId="46" applyAlignment="1">
      <alignment horizontal="left" vertical="center" indent="2"/>
    </xf>
    <xf numFmtId="0" fontId="9" fillId="4" borderId="5" xfId="38" applyFont="1" applyFill="1" applyBorder="1" applyAlignment="1">
      <alignment horizontal="center" vertical="center"/>
    </xf>
    <xf numFmtId="0" fontId="12" fillId="4" borderId="45" xfId="46" applyFont="1" applyFill="1" applyBorder="1" applyAlignment="1">
      <alignment horizontal="center" vertical="center" wrapText="1"/>
    </xf>
    <xf numFmtId="0" fontId="12" fillId="4" borderId="46" xfId="46" applyFont="1" applyFill="1" applyBorder="1" applyAlignment="1">
      <alignment horizontal="center" vertical="center" wrapText="1"/>
    </xf>
    <xf numFmtId="0" fontId="15" fillId="0" borderId="7" xfId="38" applyFont="1" applyBorder="1" applyAlignment="1">
      <alignment horizontal="left" vertical="center" wrapText="1" indent="2"/>
    </xf>
    <xf numFmtId="3" fontId="15" fillId="0" borderId="7" xfId="38" applyNumberFormat="1" applyFont="1" applyBorder="1" applyAlignment="1">
      <alignment horizontal="center" vertical="center"/>
    </xf>
    <xf numFmtId="3" fontId="15" fillId="0" borderId="54" xfId="1" applyNumberFormat="1" applyFont="1" applyBorder="1" applyAlignment="1">
      <alignment horizontal="center" vertical="center"/>
    </xf>
    <xf numFmtId="10" fontId="15" fillId="0" borderId="16" xfId="2" applyNumberFormat="1" applyFont="1" applyBorder="1" applyAlignment="1">
      <alignment horizontal="center" vertical="center" wrapText="1"/>
    </xf>
    <xf numFmtId="0" fontId="15" fillId="0" borderId="9" xfId="38" applyFont="1" applyBorder="1" applyAlignment="1">
      <alignment horizontal="left" vertical="center" wrapText="1" indent="2"/>
    </xf>
    <xf numFmtId="3" fontId="15" fillId="0" borderId="29" xfId="38" applyNumberFormat="1" applyFont="1" applyBorder="1" applyAlignment="1">
      <alignment horizontal="center" vertical="center"/>
    </xf>
    <xf numFmtId="3" fontId="15" fillId="0" borderId="20" xfId="1" applyNumberFormat="1" applyFont="1" applyBorder="1" applyAlignment="1">
      <alignment horizontal="center" vertical="center"/>
    </xf>
    <xf numFmtId="3" fontId="12" fillId="6" borderId="5" xfId="38" applyNumberFormat="1" applyFont="1" applyFill="1" applyBorder="1" applyAlignment="1">
      <alignment horizontal="center" vertical="center"/>
    </xf>
    <xf numFmtId="3" fontId="26" fillId="6" borderId="3" xfId="1" applyNumberFormat="1" applyFont="1" applyFill="1" applyBorder="1" applyAlignment="1">
      <alignment horizontal="center" vertical="center"/>
    </xf>
    <xf numFmtId="10" fontId="26" fillId="6" borderId="4" xfId="2" applyNumberFormat="1" applyFont="1" applyFill="1" applyBorder="1" applyAlignment="1">
      <alignment horizontal="center" vertical="center" wrapText="1"/>
    </xf>
    <xf numFmtId="3" fontId="15" fillId="0" borderId="9" xfId="38" applyNumberFormat="1" applyFont="1" applyBorder="1" applyAlignment="1">
      <alignment horizontal="center" vertical="center"/>
    </xf>
    <xf numFmtId="3" fontId="15" fillId="0" borderId="1" xfId="38" applyNumberFormat="1" applyFont="1" applyBorder="1" applyAlignment="1">
      <alignment horizontal="center" vertical="center"/>
    </xf>
    <xf numFmtId="3" fontId="12" fillId="4" borderId="22" xfId="38" applyNumberFormat="1" applyFont="1" applyFill="1" applyBorder="1" applyAlignment="1">
      <alignment horizontal="center" vertical="center"/>
    </xf>
    <xf numFmtId="3" fontId="12" fillId="4" borderId="65" xfId="1" applyNumberFormat="1" applyFont="1" applyFill="1" applyBorder="1" applyAlignment="1">
      <alignment horizontal="center" vertical="center"/>
    </xf>
    <xf numFmtId="10" fontId="12" fillId="4" borderId="64" xfId="2" applyNumberFormat="1" applyFont="1" applyFill="1" applyBorder="1" applyAlignment="1">
      <alignment horizontal="center" vertical="center" wrapText="1"/>
    </xf>
    <xf numFmtId="0" fontId="28" fillId="4" borderId="5" xfId="46" applyFont="1" applyFill="1" applyBorder="1" applyAlignment="1">
      <alignment horizontal="center" vertical="center"/>
    </xf>
    <xf numFmtId="0" fontId="28" fillId="4" borderId="2" xfId="46" applyFont="1" applyFill="1" applyBorder="1" applyAlignment="1">
      <alignment horizontal="center" vertical="center"/>
    </xf>
    <xf numFmtId="0" fontId="18" fillId="0" borderId="7" xfId="46" applyFont="1" applyBorder="1" applyAlignment="1">
      <alignment horizontal="left" vertical="center"/>
    </xf>
    <xf numFmtId="3" fontId="23" fillId="0" borderId="8" xfId="46" applyNumberFormat="1" applyFont="1" applyBorder="1" applyAlignment="1">
      <alignment horizontal="center" vertical="center"/>
    </xf>
    <xf numFmtId="0" fontId="18" fillId="0" borderId="17" xfId="46" applyFont="1" applyBorder="1" applyAlignment="1">
      <alignment horizontal="left" vertical="center" wrapText="1"/>
    </xf>
    <xf numFmtId="3" fontId="23" fillId="0" borderId="35" xfId="46" applyNumberFormat="1" applyFont="1" applyBorder="1" applyAlignment="1">
      <alignment horizontal="center" vertical="center"/>
    </xf>
    <xf numFmtId="0" fontId="18" fillId="0" borderId="17" xfId="46" applyFont="1" applyBorder="1" applyAlignment="1">
      <alignment horizontal="left" vertical="center"/>
    </xf>
    <xf numFmtId="0" fontId="18" fillId="0" borderId="9" xfId="46" applyFont="1" applyBorder="1" applyAlignment="1">
      <alignment horizontal="left" vertical="center"/>
    </xf>
    <xf numFmtId="3" fontId="23" fillId="0" borderId="10" xfId="46" applyNumberFormat="1" applyFont="1" applyBorder="1" applyAlignment="1">
      <alignment horizontal="center" vertical="center"/>
    </xf>
    <xf numFmtId="3" fontId="15" fillId="0" borderId="44" xfId="1" applyNumberFormat="1" applyFont="1" applyBorder="1" applyAlignment="1">
      <alignment horizontal="center" vertical="center"/>
    </xf>
    <xf numFmtId="0" fontId="14" fillId="4" borderId="22" xfId="46" applyFont="1" applyFill="1" applyBorder="1" applyAlignment="1">
      <alignment vertical="center"/>
    </xf>
    <xf numFmtId="3" fontId="14" fillId="4" borderId="42" xfId="46" applyNumberFormat="1" applyFont="1" applyFill="1" applyBorder="1" applyAlignment="1">
      <alignment horizontal="center" vertical="center"/>
    </xf>
    <xf numFmtId="0" fontId="29" fillId="0" borderId="0" xfId="46" applyFont="1" applyAlignment="1">
      <alignment vertical="center"/>
    </xf>
    <xf numFmtId="0" fontId="1" fillId="0" borderId="0" xfId="46" applyAlignment="1">
      <alignment horizontal="center" vertical="center"/>
    </xf>
    <xf numFmtId="0" fontId="9" fillId="4" borderId="5" xfId="46" applyFont="1" applyFill="1" applyBorder="1" applyAlignment="1">
      <alignment horizontal="center" vertical="center"/>
    </xf>
    <xf numFmtId="0" fontId="9" fillId="4" borderId="2" xfId="46" applyFont="1" applyFill="1" applyBorder="1" applyAlignment="1">
      <alignment horizontal="center" vertical="center"/>
    </xf>
    <xf numFmtId="0" fontId="10" fillId="0" borderId="0" xfId="46" applyFont="1" applyAlignment="1">
      <alignment vertical="center"/>
    </xf>
    <xf numFmtId="0" fontId="11" fillId="0" borderId="0" xfId="46" applyFont="1" applyAlignment="1">
      <alignment vertical="center"/>
    </xf>
    <xf numFmtId="0" fontId="12" fillId="4" borderId="5" xfId="46" applyFont="1" applyFill="1" applyBorder="1" applyAlignment="1">
      <alignment horizontal="center" vertical="center" wrapText="1"/>
    </xf>
    <xf numFmtId="0" fontId="23" fillId="0" borderId="0" xfId="46" applyFont="1"/>
    <xf numFmtId="172" fontId="15" fillId="0" borderId="54" xfId="46" applyNumberFormat="1" applyFont="1" applyBorder="1" applyAlignment="1">
      <alignment vertical="center"/>
    </xf>
    <xf numFmtId="10" fontId="15" fillId="0" borderId="16" xfId="2" applyNumberFormat="1" applyFont="1" applyBorder="1" applyAlignment="1">
      <alignment horizontal="center" vertical="center"/>
    </xf>
    <xf numFmtId="172" fontId="15" fillId="0" borderId="18" xfId="46" applyNumberFormat="1" applyFont="1" applyBorder="1" applyAlignment="1">
      <alignment vertical="center"/>
    </xf>
    <xf numFmtId="10" fontId="15" fillId="0" borderId="19" xfId="2" applyNumberFormat="1" applyFont="1" applyBorder="1" applyAlignment="1">
      <alignment horizontal="center" vertical="center"/>
    </xf>
    <xf numFmtId="172" fontId="15" fillId="0" borderId="44" xfId="46" applyNumberFormat="1" applyFont="1" applyBorder="1" applyAlignment="1">
      <alignment vertical="center"/>
    </xf>
    <xf numFmtId="10" fontId="15" fillId="0" borderId="40" xfId="2" applyNumberFormat="1" applyFont="1" applyBorder="1" applyAlignment="1">
      <alignment horizontal="center" vertical="center"/>
    </xf>
    <xf numFmtId="0" fontId="9" fillId="2" borderId="1" xfId="46" applyFont="1" applyFill="1" applyBorder="1" applyAlignment="1">
      <alignment horizontal="center" vertical="center"/>
    </xf>
    <xf numFmtId="0" fontId="9" fillId="2" borderId="43" xfId="46" applyFont="1" applyFill="1" applyBorder="1" applyAlignment="1">
      <alignment horizontal="center" vertical="center"/>
    </xf>
    <xf numFmtId="0" fontId="9" fillId="2" borderId="2" xfId="46" applyFont="1" applyFill="1" applyBorder="1" applyAlignment="1">
      <alignment horizontal="center" vertical="center"/>
    </xf>
    <xf numFmtId="0" fontId="15" fillId="0" borderId="0" xfId="3" applyFont="1" applyAlignment="1">
      <alignment vertical="center"/>
    </xf>
    <xf numFmtId="165" fontId="15" fillId="0" borderId="0" xfId="3" applyNumberFormat="1" applyFont="1" applyAlignment="1">
      <alignment vertical="center"/>
    </xf>
    <xf numFmtId="0" fontId="15" fillId="0" borderId="0" xfId="3" applyFont="1" applyAlignment="1">
      <alignment horizontal="center" vertical="center"/>
    </xf>
    <xf numFmtId="0" fontId="5" fillId="0" borderId="0" xfId="46" applyFont="1" applyAlignment="1">
      <alignment vertical="center"/>
    </xf>
    <xf numFmtId="0" fontId="15" fillId="0" borderId="0" xfId="3" applyFont="1" applyBorder="1" applyAlignment="1">
      <alignment vertical="center"/>
    </xf>
    <xf numFmtId="0" fontId="15" fillId="0" borderId="0" xfId="3" applyFont="1" applyBorder="1" applyAlignment="1">
      <alignment horizontal="centerContinuous" vertical="center"/>
    </xf>
    <xf numFmtId="0" fontId="12" fillId="4" borderId="3" xfId="46" applyFont="1" applyFill="1" applyBorder="1" applyAlignment="1">
      <alignment horizontal="center" vertical="center" wrapText="1"/>
    </xf>
    <xf numFmtId="168" fontId="15" fillId="0" borderId="1" xfId="3" applyNumberFormat="1" applyFont="1" applyBorder="1" applyAlignment="1">
      <alignment vertical="center"/>
    </xf>
    <xf numFmtId="4" fontId="15" fillId="0" borderId="20" xfId="6" applyNumberFormat="1" applyFont="1" applyBorder="1" applyAlignment="1">
      <alignment vertical="center"/>
    </xf>
    <xf numFmtId="10" fontId="15" fillId="0" borderId="21" xfId="2" applyNumberFormat="1" applyFont="1" applyBorder="1" applyAlignment="1">
      <alignment horizontal="center" vertical="center"/>
    </xf>
    <xf numFmtId="4" fontId="15" fillId="0" borderId="25" xfId="6" applyNumberFormat="1" applyFont="1" applyBorder="1" applyAlignment="1">
      <alignment vertical="center"/>
    </xf>
    <xf numFmtId="10" fontId="15" fillId="0" borderId="26" xfId="2" applyNumberFormat="1" applyFont="1" applyBorder="1" applyAlignment="1">
      <alignment horizontal="center" vertical="center"/>
    </xf>
    <xf numFmtId="168" fontId="15" fillId="0" borderId="24" xfId="3" applyNumberFormat="1" applyFont="1" applyBorder="1" applyAlignment="1">
      <alignment vertical="center"/>
    </xf>
    <xf numFmtId="0" fontId="26" fillId="6" borderId="24" xfId="3" applyFont="1" applyFill="1" applyBorder="1" applyAlignment="1">
      <alignment horizontal="center" vertical="center"/>
    </xf>
    <xf numFmtId="4" fontId="26" fillId="6" borderId="25" xfId="6" applyNumberFormat="1" applyFont="1" applyFill="1" applyBorder="1" applyAlignment="1">
      <alignment vertical="center"/>
    </xf>
    <xf numFmtId="10" fontId="26" fillId="6" borderId="26" xfId="2" applyNumberFormat="1" applyFont="1" applyFill="1" applyBorder="1" applyAlignment="1">
      <alignment horizontal="center" vertical="center"/>
    </xf>
    <xf numFmtId="0" fontId="26" fillId="4" borderId="24" xfId="3" applyFont="1" applyFill="1" applyBorder="1" applyAlignment="1">
      <alignment horizontal="right" vertical="center"/>
    </xf>
    <xf numFmtId="4" fontId="26" fillId="4" borderId="25" xfId="6" applyNumberFormat="1" applyFont="1" applyFill="1" applyBorder="1" applyAlignment="1">
      <alignment vertical="center"/>
    </xf>
    <xf numFmtId="10" fontId="26" fillId="4" borderId="26" xfId="2" applyNumberFormat="1" applyFont="1" applyFill="1" applyBorder="1" applyAlignment="1">
      <alignment horizontal="center" vertical="center"/>
    </xf>
    <xf numFmtId="10" fontId="12" fillId="0" borderId="40" xfId="2" applyNumberFormat="1" applyFont="1" applyBorder="1" applyAlignment="1">
      <alignment horizontal="center" vertical="center"/>
    </xf>
    <xf numFmtId="4" fontId="12" fillId="4" borderId="25" xfId="6" applyNumberFormat="1" applyFont="1" applyFill="1" applyBorder="1" applyAlignment="1">
      <alignment vertical="center"/>
    </xf>
    <xf numFmtId="10" fontId="12" fillId="4" borderId="26" xfId="2" applyNumberFormat="1" applyFont="1" applyFill="1" applyBorder="1" applyAlignment="1">
      <alignment horizontal="center" vertical="center"/>
    </xf>
    <xf numFmtId="168" fontId="15" fillId="0" borderId="1" xfId="3" applyNumberFormat="1" applyFont="1" applyBorder="1"/>
    <xf numFmtId="4" fontId="15" fillId="0" borderId="45" xfId="6" applyNumberFormat="1" applyFont="1" applyBorder="1"/>
    <xf numFmtId="10" fontId="15" fillId="0" borderId="46" xfId="2" applyNumberFormat="1" applyFont="1" applyBorder="1" applyAlignment="1">
      <alignment horizontal="center"/>
    </xf>
    <xf numFmtId="168" fontId="15" fillId="0" borderId="24" xfId="3" applyNumberFormat="1" applyFont="1" applyBorder="1"/>
    <xf numFmtId="4" fontId="15" fillId="0" borderId="25" xfId="6" applyNumberFormat="1" applyFont="1" applyBorder="1"/>
    <xf numFmtId="10" fontId="15" fillId="0" borderId="26" xfId="2" applyNumberFormat="1" applyFont="1" applyBorder="1" applyAlignment="1">
      <alignment horizontal="center"/>
    </xf>
    <xf numFmtId="0" fontId="26" fillId="4" borderId="24" xfId="3" applyFont="1" applyFill="1" applyBorder="1" applyAlignment="1">
      <alignment horizontal="left"/>
    </xf>
    <xf numFmtId="4" fontId="12" fillId="4" borderId="25" xfId="6" applyNumberFormat="1" applyFont="1" applyFill="1" applyBorder="1"/>
    <xf numFmtId="10" fontId="12" fillId="4" borderId="26" xfId="2" applyNumberFormat="1" applyFont="1" applyFill="1" applyBorder="1" applyAlignment="1">
      <alignment horizontal="center"/>
    </xf>
    <xf numFmtId="4" fontId="26" fillId="4" borderId="25" xfId="6" applyNumberFormat="1" applyFont="1" applyFill="1" applyBorder="1"/>
    <xf numFmtId="10" fontId="26" fillId="4" borderId="26" xfId="2" applyNumberFormat="1" applyFont="1" applyFill="1" applyBorder="1" applyAlignment="1">
      <alignment horizontal="center"/>
    </xf>
    <xf numFmtId="4" fontId="15" fillId="0" borderId="20" xfId="6" applyNumberFormat="1" applyFont="1" applyBorder="1"/>
    <xf numFmtId="10" fontId="15" fillId="0" borderId="21" xfId="2" applyNumberFormat="1" applyFont="1" applyBorder="1" applyAlignment="1">
      <alignment horizontal="center"/>
    </xf>
    <xf numFmtId="0" fontId="26" fillId="6" borderId="24" xfId="3" applyFont="1" applyFill="1" applyBorder="1" applyAlignment="1">
      <alignment horizontal="center"/>
    </xf>
    <xf numFmtId="4" fontId="26" fillId="6" borderId="25" xfId="6" applyNumberFormat="1" applyFont="1" applyFill="1" applyBorder="1"/>
    <xf numFmtId="10" fontId="26" fillId="6" borderId="26" xfId="2" applyNumberFormat="1" applyFont="1" applyFill="1" applyBorder="1" applyAlignment="1">
      <alignment horizontal="center"/>
    </xf>
    <xf numFmtId="0" fontId="26" fillId="4" borderId="24" xfId="3" applyFont="1" applyFill="1" applyBorder="1" applyAlignment="1">
      <alignment horizontal="right"/>
    </xf>
    <xf numFmtId="0" fontId="9" fillId="2" borderId="5" xfId="46" applyFont="1" applyFill="1" applyBorder="1" applyAlignment="1">
      <alignment horizontal="center" vertical="center"/>
    </xf>
    <xf numFmtId="0" fontId="12" fillId="2" borderId="5" xfId="46" applyFont="1" applyFill="1" applyBorder="1" applyAlignment="1">
      <alignment horizontal="center" vertical="center" wrapText="1"/>
    </xf>
    <xf numFmtId="0" fontId="5" fillId="0" borderId="0" xfId="46" applyFont="1" applyAlignment="1">
      <alignment horizontal="center" vertical="center" wrapText="1"/>
    </xf>
    <xf numFmtId="169" fontId="15" fillId="0" borderId="48" xfId="3" applyNumberFormat="1" applyFont="1" applyBorder="1" applyAlignment="1">
      <alignment vertical="center"/>
    </xf>
    <xf numFmtId="169" fontId="15" fillId="0" borderId="49" xfId="3" applyNumberFormat="1" applyFont="1" applyBorder="1" applyAlignment="1">
      <alignment vertical="center"/>
    </xf>
    <xf numFmtId="0" fontId="3" fillId="0" borderId="0" xfId="46" applyFont="1"/>
    <xf numFmtId="0" fontId="31" fillId="0" borderId="0" xfId="46" applyFont="1"/>
    <xf numFmtId="0" fontId="15" fillId="0" borderId="42" xfId="12" applyFont="1" applyBorder="1" applyAlignment="1">
      <alignment horizontal="left" vertical="center" indent="1"/>
    </xf>
    <xf numFmtId="0" fontId="18" fillId="0" borderId="0" xfId="46" applyFont="1" applyAlignment="1">
      <alignment vertical="center"/>
    </xf>
    <xf numFmtId="0" fontId="12" fillId="4" borderId="13" xfId="46" applyFont="1" applyFill="1" applyBorder="1" applyAlignment="1">
      <alignment horizontal="left" vertical="center" wrapText="1" indent="1"/>
    </xf>
    <xf numFmtId="0" fontId="12" fillId="4" borderId="52" xfId="46" applyFont="1" applyFill="1" applyBorder="1" applyAlignment="1">
      <alignment horizontal="center" vertical="center" wrapText="1"/>
    </xf>
    <xf numFmtId="0" fontId="12" fillId="4" borderId="6" xfId="46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26" fillId="4" borderId="52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vertical="center" wrapText="1"/>
    </xf>
    <xf numFmtId="0" fontId="15" fillId="0" borderId="7" xfId="12" applyFont="1" applyBorder="1" applyAlignment="1">
      <alignment horizontal="left" vertical="center" indent="1"/>
    </xf>
    <xf numFmtId="171" fontId="15" fillId="0" borderId="54" xfId="1" applyNumberFormat="1" applyFont="1" applyBorder="1" applyAlignment="1">
      <alignment vertical="center"/>
    </xf>
    <xf numFmtId="171" fontId="15" fillId="0" borderId="55" xfId="1" applyNumberFormat="1" applyFont="1" applyBorder="1" applyAlignment="1">
      <alignment vertical="center"/>
    </xf>
    <xf numFmtId="0" fontId="23" fillId="0" borderId="17" xfId="46" applyFont="1" applyBorder="1" applyAlignment="1">
      <alignment horizontal="left" vertical="center" indent="1"/>
    </xf>
    <xf numFmtId="171" fontId="15" fillId="0" borderId="18" xfId="1" applyNumberFormat="1" applyFont="1" applyBorder="1" applyAlignment="1">
      <alignment vertical="center"/>
    </xf>
    <xf numFmtId="171" fontId="15" fillId="0" borderId="11" xfId="1" applyNumberFormat="1" applyFont="1" applyBorder="1" applyAlignment="1">
      <alignment vertical="center"/>
    </xf>
    <xf numFmtId="0" fontId="23" fillId="0" borderId="9" xfId="46" applyFont="1" applyBorder="1" applyAlignment="1">
      <alignment horizontal="left" vertical="center" indent="1"/>
    </xf>
    <xf numFmtId="171" fontId="15" fillId="0" borderId="44" xfId="1" applyNumberFormat="1" applyFont="1" applyBorder="1" applyAlignment="1">
      <alignment vertical="center"/>
    </xf>
    <xf numFmtId="171" fontId="15" fillId="0" borderId="56" xfId="1" applyNumberFormat="1" applyFont="1" applyBorder="1" applyAlignment="1">
      <alignment vertical="center"/>
    </xf>
    <xf numFmtId="0" fontId="32" fillId="4" borderId="3" xfId="46" applyFont="1" applyFill="1" applyBorder="1" applyAlignment="1">
      <alignment horizontal="left" vertical="center" indent="1"/>
    </xf>
    <xf numFmtId="171" fontId="32" fillId="4" borderId="52" xfId="1" applyNumberFormat="1" applyFont="1" applyFill="1" applyBorder="1" applyAlignment="1">
      <alignment vertical="center"/>
    </xf>
    <xf numFmtId="9" fontId="32" fillId="4" borderId="52" xfId="2" applyNumberFormat="1" applyFont="1" applyFill="1" applyBorder="1" applyAlignment="1">
      <alignment horizontal="center" vertical="center"/>
    </xf>
    <xf numFmtId="9" fontId="32" fillId="4" borderId="4" xfId="2" applyNumberFormat="1" applyFont="1" applyFill="1" applyBorder="1" applyAlignment="1">
      <alignment horizontal="center" vertical="center"/>
    </xf>
    <xf numFmtId="171" fontId="26" fillId="4" borderId="3" xfId="1" applyNumberFormat="1" applyFont="1" applyFill="1" applyBorder="1" applyAlignment="1">
      <alignment vertical="center"/>
    </xf>
    <xf numFmtId="171" fontId="26" fillId="4" borderId="52" xfId="1" applyNumberFormat="1" applyFont="1" applyFill="1" applyBorder="1" applyAlignment="1">
      <alignment vertical="center"/>
    </xf>
    <xf numFmtId="10" fontId="26" fillId="4" borderId="4" xfId="2" applyNumberFormat="1" applyFont="1" applyFill="1" applyBorder="1" applyAlignment="1">
      <alignment horizontal="center" vertical="center"/>
    </xf>
    <xf numFmtId="0" fontId="30" fillId="0" borderId="0" xfId="46" applyFont="1" applyAlignment="1">
      <alignment vertical="center"/>
    </xf>
    <xf numFmtId="167" fontId="1" fillId="0" borderId="0" xfId="2" applyNumberFormat="1" applyFont="1"/>
    <xf numFmtId="171" fontId="1" fillId="0" borderId="0" xfId="46" applyNumberFormat="1"/>
    <xf numFmtId="0" fontId="12" fillId="4" borderId="13" xfId="46" applyFont="1" applyFill="1" applyBorder="1" applyAlignment="1">
      <alignment horizontal="left" vertical="center" wrapText="1"/>
    </xf>
    <xf numFmtId="0" fontId="15" fillId="0" borderId="34" xfId="41" applyFont="1" applyBorder="1" applyAlignment="1">
      <alignment horizontal="left" vertical="center" indent="1"/>
    </xf>
    <xf numFmtId="0" fontId="23" fillId="0" borderId="36" xfId="46" applyFont="1" applyBorder="1" applyAlignment="1">
      <alignment horizontal="left" vertical="center" indent="1"/>
    </xf>
    <xf numFmtId="0" fontId="32" fillId="4" borderId="13" xfId="46" applyFont="1" applyFill="1" applyBorder="1" applyAlignment="1">
      <alignment horizontal="left" vertical="center" indent="1"/>
    </xf>
    <xf numFmtId="171" fontId="32" fillId="4" borderId="3" xfId="1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/>
    </xf>
    <xf numFmtId="0" fontId="26" fillId="4" borderId="6" xfId="0" applyFont="1" applyFill="1" applyBorder="1" applyAlignment="1">
      <alignment horizontal="center" vertical="center" wrapText="1"/>
    </xf>
    <xf numFmtId="10" fontId="15" fillId="0" borderId="8" xfId="2" applyNumberFormat="1" applyFont="1" applyBorder="1" applyAlignment="1">
      <alignment horizontal="center" vertical="center" wrapText="1"/>
    </xf>
    <xf numFmtId="10" fontId="15" fillId="0" borderId="10" xfId="2" applyNumberFormat="1" applyFont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left" vertical="center" wrapText="1"/>
    </xf>
    <xf numFmtId="0" fontId="12" fillId="4" borderId="13" xfId="12" applyFont="1" applyFill="1" applyBorder="1" applyAlignment="1">
      <alignment horizontal="center" vertical="center" wrapText="1"/>
    </xf>
    <xf numFmtId="0" fontId="12" fillId="4" borderId="4" xfId="12" applyFont="1" applyFill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left" vertical="center"/>
    </xf>
    <xf numFmtId="171" fontId="26" fillId="4" borderId="3" xfId="6" applyNumberFormat="1" applyFont="1" applyFill="1" applyBorder="1" applyAlignment="1">
      <alignment vertical="center"/>
    </xf>
    <xf numFmtId="9" fontId="32" fillId="4" borderId="4" xfId="12" applyNumberFormat="1" applyFont="1" applyFill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center" vertical="center" wrapText="1"/>
    </xf>
    <xf numFmtId="170" fontId="26" fillId="4" borderId="5" xfId="6" applyNumberFormat="1" applyFont="1" applyFill="1" applyBorder="1" applyAlignment="1">
      <alignment vertical="center"/>
    </xf>
    <xf numFmtId="0" fontId="12" fillId="4" borderId="6" xfId="12" applyFont="1" applyFill="1" applyBorder="1" applyAlignment="1">
      <alignment horizontal="center" vertical="center" wrapText="1"/>
    </xf>
    <xf numFmtId="0" fontId="12" fillId="4" borderId="5" xfId="12" applyFont="1" applyFill="1" applyBorder="1" applyAlignment="1">
      <alignment horizontal="justify" vertical="center"/>
    </xf>
    <xf numFmtId="170" fontId="26" fillId="4" borderId="6" xfId="6" applyNumberFormat="1" applyFont="1" applyFill="1" applyBorder="1" applyAlignment="1">
      <alignment vertical="center"/>
    </xf>
    <xf numFmtId="0" fontId="12" fillId="4" borderId="53" xfId="12" applyFont="1" applyFill="1" applyBorder="1" applyAlignment="1">
      <alignment horizontal="center" vertical="center" wrapText="1"/>
    </xf>
    <xf numFmtId="0" fontId="12" fillId="4" borderId="31" xfId="12" applyFont="1" applyFill="1" applyBorder="1" applyAlignment="1">
      <alignment horizontal="center" vertical="center" wrapText="1"/>
    </xf>
    <xf numFmtId="0" fontId="12" fillId="4" borderId="52" xfId="12" applyFont="1" applyFill="1" applyBorder="1" applyAlignment="1">
      <alignment horizontal="center" vertical="center" wrapText="1"/>
    </xf>
    <xf numFmtId="0" fontId="9" fillId="4" borderId="45" xfId="12" applyFont="1" applyFill="1" applyBorder="1" applyAlignment="1">
      <alignment horizontal="center" vertical="center" wrapText="1"/>
    </xf>
    <xf numFmtId="0" fontId="9" fillId="4" borderId="57" xfId="12" applyFont="1" applyFill="1" applyBorder="1" applyAlignment="1">
      <alignment horizontal="center" vertical="center"/>
    </xf>
    <xf numFmtId="0" fontId="9" fillId="4" borderId="57" xfId="12" applyFont="1" applyFill="1" applyBorder="1" applyAlignment="1">
      <alignment horizontal="center" vertical="center" wrapText="1"/>
    </xf>
    <xf numFmtId="0" fontId="9" fillId="4" borderId="46" xfId="12" applyFont="1" applyFill="1" applyBorder="1" applyAlignment="1">
      <alignment horizontal="center" vertical="center"/>
    </xf>
    <xf numFmtId="171" fontId="26" fillId="4" borderId="31" xfId="8" applyNumberFormat="1" applyFont="1" applyFill="1" applyBorder="1" applyAlignment="1">
      <alignment vertical="center"/>
    </xf>
    <xf numFmtId="0" fontId="12" fillId="6" borderId="5" xfId="12" applyFont="1" applyFill="1" applyBorder="1" applyAlignment="1">
      <alignment horizontal="left" vertical="center" wrapText="1"/>
    </xf>
    <xf numFmtId="171" fontId="26" fillId="6" borderId="31" xfId="8" applyNumberFormat="1" applyFont="1" applyFill="1" applyBorder="1" applyAlignment="1">
      <alignment vertical="center"/>
    </xf>
    <xf numFmtId="171" fontId="26" fillId="6" borderId="6" xfId="8" applyNumberFormat="1" applyFont="1" applyFill="1" applyBorder="1" applyAlignment="1">
      <alignment vertical="center"/>
    </xf>
    <xf numFmtId="0" fontId="12" fillId="4" borderId="1" xfId="12" applyFont="1" applyFill="1" applyBorder="1" applyAlignment="1">
      <alignment horizontal="center" vertical="center" wrapText="1"/>
    </xf>
    <xf numFmtId="0" fontId="12" fillId="4" borderId="2" xfId="12" applyFont="1" applyFill="1" applyBorder="1" applyAlignment="1">
      <alignment horizontal="center" vertical="center" wrapText="1"/>
    </xf>
    <xf numFmtId="0" fontId="12" fillId="4" borderId="45" xfId="12" applyFont="1" applyFill="1" applyBorder="1" applyAlignment="1">
      <alignment horizontal="center" vertical="center" wrapText="1"/>
    </xf>
    <xf numFmtId="0" fontId="26" fillId="4" borderId="46" xfId="12" applyFont="1" applyFill="1" applyBorder="1" applyAlignment="1">
      <alignment horizontal="center" vertical="center" wrapText="1"/>
    </xf>
    <xf numFmtId="171" fontId="15" fillId="0" borderId="54" xfId="8" applyNumberFormat="1" applyFont="1" applyBorder="1" applyAlignment="1">
      <alignment vertical="center"/>
    </xf>
    <xf numFmtId="10" fontId="15" fillId="0" borderId="16" xfId="27" applyNumberFormat="1" applyFont="1" applyBorder="1" applyAlignment="1">
      <alignment horizontal="center" vertical="center" wrapText="1"/>
    </xf>
    <xf numFmtId="171" fontId="15" fillId="0" borderId="18" xfId="8" applyNumberFormat="1" applyFont="1" applyBorder="1" applyAlignment="1">
      <alignment vertical="center"/>
    </xf>
    <xf numFmtId="10" fontId="15" fillId="0" borderId="19" xfId="27" applyNumberFormat="1" applyFont="1" applyBorder="1" applyAlignment="1">
      <alignment horizontal="center" vertical="center" wrapText="1"/>
    </xf>
    <xf numFmtId="171" fontId="15" fillId="0" borderId="44" xfId="8" applyNumberFormat="1" applyFont="1" applyBorder="1" applyAlignment="1">
      <alignment vertical="center"/>
    </xf>
    <xf numFmtId="10" fontId="15" fillId="0" borderId="40" xfId="27" applyNumberFormat="1" applyFont="1" applyBorder="1" applyAlignment="1">
      <alignment horizontal="center" vertical="center" wrapText="1"/>
    </xf>
    <xf numFmtId="0" fontId="12" fillId="4" borderId="7" xfId="42" applyFont="1" applyFill="1" applyBorder="1" applyAlignment="1">
      <alignment horizontal="left" vertical="center"/>
    </xf>
    <xf numFmtId="0" fontId="12" fillId="4" borderId="9" xfId="42" applyFont="1" applyFill="1" applyBorder="1" applyAlignment="1">
      <alignment horizontal="left" vertical="center"/>
    </xf>
    <xf numFmtId="0" fontId="12" fillId="4" borderId="17" xfId="42" applyFont="1" applyFill="1" applyBorder="1" applyAlignment="1">
      <alignment horizontal="left" vertical="center"/>
    </xf>
    <xf numFmtId="0" fontId="12" fillId="4" borderId="7" xfId="12" applyFont="1" applyFill="1" applyBorder="1" applyAlignment="1">
      <alignment horizontal="left" vertical="center"/>
    </xf>
    <xf numFmtId="0" fontId="12" fillId="4" borderId="9" xfId="12" applyFont="1" applyFill="1" applyBorder="1" applyAlignment="1">
      <alignment horizontal="left" vertical="center"/>
    </xf>
    <xf numFmtId="0" fontId="9" fillId="4" borderId="5" xfId="12" applyFont="1" applyFill="1" applyBorder="1" applyAlignment="1">
      <alignment horizontal="center" vertical="center"/>
    </xf>
    <xf numFmtId="0" fontId="26" fillId="4" borderId="1" xfId="12" applyFont="1" applyFill="1" applyBorder="1" applyAlignment="1">
      <alignment horizontal="center" vertical="center" wrapText="1"/>
    </xf>
    <xf numFmtId="3" fontId="15" fillId="0" borderId="7" xfId="8" applyNumberFormat="1" applyFont="1" applyBorder="1" applyAlignment="1">
      <alignment vertical="center"/>
    </xf>
    <xf numFmtId="4" fontId="15" fillId="0" borderId="9" xfId="8" applyNumberFormat="1" applyFont="1" applyBorder="1" applyAlignment="1">
      <alignment vertical="center"/>
    </xf>
    <xf numFmtId="0" fontId="26" fillId="4" borderId="33" xfId="12" applyFont="1" applyFill="1" applyBorder="1" applyAlignment="1">
      <alignment horizontal="center" vertical="center" wrapText="1"/>
    </xf>
    <xf numFmtId="0" fontId="26" fillId="4" borderId="4" xfId="12" applyFont="1" applyFill="1" applyBorder="1" applyAlignment="1">
      <alignment horizontal="center" vertical="center" wrapText="1"/>
    </xf>
    <xf numFmtId="0" fontId="9" fillId="4" borderId="5" xfId="12" applyFont="1" applyFill="1" applyBorder="1" applyAlignment="1">
      <alignment horizontal="center" vertical="center" wrapText="1"/>
    </xf>
    <xf numFmtId="166" fontId="15" fillId="0" borderId="16" xfId="8" applyNumberFormat="1" applyFont="1" applyBorder="1" applyAlignment="1">
      <alignment vertical="center"/>
    </xf>
    <xf numFmtId="10" fontId="15" fillId="0" borderId="19" xfId="27" applyNumberFormat="1" applyFont="1" applyBorder="1" applyAlignment="1">
      <alignment horizontal="center" vertical="center"/>
    </xf>
    <xf numFmtId="10" fontId="15" fillId="0" borderId="40" xfId="27" applyNumberFormat="1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165" fontId="12" fillId="4" borderId="5" xfId="17" applyNumberFormat="1" applyFont="1" applyFill="1" applyBorder="1" applyAlignment="1">
      <alignment horizontal="left" vertical="center" wrapText="1"/>
    </xf>
    <xf numFmtId="4" fontId="26" fillId="4" borderId="4" xfId="6" applyNumberFormat="1" applyFont="1" applyFill="1" applyBorder="1" applyAlignment="1">
      <alignment horizontal="right" vertical="center"/>
    </xf>
    <xf numFmtId="4" fontId="26" fillId="4" borderId="4" xfId="6" applyNumberFormat="1" applyFont="1" applyFill="1" applyBorder="1" applyAlignment="1">
      <alignment horizontal="center" vertical="center"/>
    </xf>
    <xf numFmtId="4" fontId="26" fillId="4" borderId="6" xfId="6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10" fontId="15" fillId="0" borderId="8" xfId="2" applyNumberFormat="1" applyFont="1" applyBorder="1" applyAlignment="1">
      <alignment horizontal="center" vertical="center"/>
    </xf>
    <xf numFmtId="10" fontId="15" fillId="0" borderId="37" xfId="2" applyNumberFormat="1" applyFont="1" applyBorder="1" applyAlignment="1">
      <alignment horizontal="center" vertical="center"/>
    </xf>
    <xf numFmtId="10" fontId="26" fillId="4" borderId="6" xfId="2" applyNumberFormat="1" applyFont="1" applyFill="1" applyBorder="1" applyAlignment="1">
      <alignment horizontal="center" vertical="center"/>
    </xf>
    <xf numFmtId="0" fontId="56" fillId="0" borderId="0" xfId="0" applyFont="1"/>
    <xf numFmtId="10" fontId="15" fillId="0" borderId="35" xfId="2" applyNumberFormat="1" applyFont="1" applyBorder="1" applyAlignment="1">
      <alignment horizontal="center" vertical="center"/>
    </xf>
    <xf numFmtId="0" fontId="30" fillId="4" borderId="5" xfId="0" applyFont="1" applyFill="1" applyBorder="1" applyAlignment="1">
      <alignment horizontal="center" vertical="center"/>
    </xf>
    <xf numFmtId="0" fontId="30" fillId="4" borderId="13" xfId="0" applyFont="1" applyFill="1" applyBorder="1" applyAlignment="1">
      <alignment horizontal="left" vertical="center"/>
    </xf>
    <xf numFmtId="171" fontId="14" fillId="4" borderId="5" xfId="1" applyNumberFormat="1" applyFont="1" applyFill="1" applyBorder="1" applyAlignment="1">
      <alignment horizontal="right" vertical="center"/>
    </xf>
    <xf numFmtId="171" fontId="14" fillId="4" borderId="6" xfId="1" applyNumberFormat="1" applyFont="1" applyFill="1" applyBorder="1" applyAlignment="1">
      <alignment horizontal="right" vertical="center"/>
    </xf>
    <xf numFmtId="0" fontId="32" fillId="4" borderId="5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171" fontId="14" fillId="4" borderId="5" xfId="8" applyNumberFormat="1" applyFont="1" applyFill="1" applyBorder="1" applyAlignment="1">
      <alignment horizontal="right" vertical="center"/>
    </xf>
    <xf numFmtId="0" fontId="23" fillId="0" borderId="7" xfId="0" applyFont="1" applyFill="1" applyBorder="1" applyAlignment="1">
      <alignment horizontal="left" vertical="center" wrapText="1" indent="1"/>
    </xf>
    <xf numFmtId="0" fontId="45" fillId="0" borderId="17" xfId="0" applyFont="1" applyBorder="1" applyAlignment="1">
      <alignment horizontal="left" vertical="center" indent="1"/>
    </xf>
    <xf numFmtId="0" fontId="45" fillId="0" borderId="9" xfId="0" applyFont="1" applyBorder="1" applyAlignment="1">
      <alignment horizontal="left" vertical="center" indent="1"/>
    </xf>
    <xf numFmtId="0" fontId="23" fillId="0" borderId="17" xfId="0" applyFont="1" applyFill="1" applyBorder="1" applyAlignment="1">
      <alignment horizontal="left" vertical="center" wrapText="1" indent="1"/>
    </xf>
    <xf numFmtId="0" fontId="15" fillId="0" borderId="9" xfId="0" applyFont="1" applyFill="1" applyBorder="1" applyAlignment="1">
      <alignment horizontal="left" vertical="center" wrapText="1" indent="1"/>
    </xf>
    <xf numFmtId="0" fontId="28" fillId="4" borderId="1" xfId="0" applyFont="1" applyFill="1" applyBorder="1" applyAlignment="1">
      <alignment horizontal="center" vertical="center"/>
    </xf>
    <xf numFmtId="0" fontId="30" fillId="4" borderId="39" xfId="0" applyFont="1" applyFill="1" applyBorder="1" applyAlignment="1">
      <alignment horizontal="left" vertical="center"/>
    </xf>
    <xf numFmtId="0" fontId="26" fillId="4" borderId="3" xfId="12" applyFont="1" applyFill="1" applyBorder="1" applyAlignment="1">
      <alignment horizontal="center" vertical="center" wrapText="1"/>
    </xf>
    <xf numFmtId="0" fontId="12" fillId="4" borderId="4" xfId="33" applyFont="1" applyFill="1" applyBorder="1" applyAlignment="1">
      <alignment horizontal="center" vertical="center" wrapText="1"/>
    </xf>
    <xf numFmtId="0" fontId="50" fillId="4" borderId="5" xfId="12" applyFont="1" applyFill="1" applyBorder="1" applyAlignment="1">
      <alignment vertical="center"/>
    </xf>
    <xf numFmtId="3" fontId="38" fillId="4" borderId="3" xfId="12" applyNumberFormat="1" applyFont="1" applyFill="1" applyBorder="1" applyAlignment="1">
      <alignment horizontal="center" vertical="center"/>
    </xf>
    <xf numFmtId="172" fontId="38" fillId="4" borderId="4" xfId="8" applyNumberFormat="1" applyFont="1" applyFill="1" applyBorder="1" applyAlignment="1">
      <alignment vertical="center"/>
    </xf>
    <xf numFmtId="0" fontId="12" fillId="4" borderId="5" xfId="12" applyFont="1" applyFill="1" applyBorder="1" applyAlignment="1">
      <alignment vertical="center"/>
    </xf>
    <xf numFmtId="3" fontId="12" fillId="4" borderId="3" xfId="12" applyNumberFormat="1" applyFont="1" applyFill="1" applyBorder="1" applyAlignment="1">
      <alignment horizontal="center" vertical="center"/>
    </xf>
    <xf numFmtId="172" fontId="12" fillId="4" borderId="4" xfId="8" applyNumberFormat="1" applyFont="1" applyFill="1" applyBorder="1" applyAlignment="1">
      <alignment vertical="center"/>
    </xf>
    <xf numFmtId="0" fontId="26" fillId="4" borderId="13" xfId="12" applyFont="1" applyFill="1" applyBorder="1" applyAlignment="1">
      <alignment horizontal="center" vertical="center" wrapText="1"/>
    </xf>
    <xf numFmtId="0" fontId="12" fillId="4" borderId="3" xfId="33" applyFont="1" applyFill="1" applyBorder="1" applyAlignment="1">
      <alignment horizontal="center" vertical="center" wrapText="1"/>
    </xf>
    <xf numFmtId="3" fontId="15" fillId="0" borderId="14" xfId="12" applyNumberFormat="1" applyFont="1" applyBorder="1" applyAlignment="1">
      <alignment horizontal="center" vertical="center"/>
    </xf>
    <xf numFmtId="10" fontId="15" fillId="0" borderId="15" xfId="27" applyNumberFormat="1" applyFont="1" applyBorder="1" applyAlignment="1">
      <alignment horizontal="center" vertical="center"/>
    </xf>
    <xf numFmtId="172" fontId="15" fillId="0" borderId="14" xfId="12" applyNumberFormat="1" applyFont="1" applyBorder="1" applyAlignment="1">
      <alignment horizontal="right" vertical="center"/>
    </xf>
    <xf numFmtId="3" fontId="15" fillId="0" borderId="20" xfId="12" applyNumberFormat="1" applyFont="1" applyBorder="1" applyAlignment="1">
      <alignment horizontal="center" vertical="center"/>
    </xf>
    <xf numFmtId="10" fontId="15" fillId="0" borderId="21" xfId="27" applyNumberFormat="1" applyFont="1" applyBorder="1" applyAlignment="1">
      <alignment horizontal="center" vertical="center"/>
    </xf>
    <xf numFmtId="172" fontId="15" fillId="0" borderId="20" xfId="12" applyNumberFormat="1" applyFont="1" applyBorder="1" applyAlignment="1">
      <alignment horizontal="right" vertical="center"/>
    </xf>
    <xf numFmtId="10" fontId="26" fillId="4" borderId="4" xfId="27" applyNumberFormat="1" applyFont="1" applyFill="1" applyBorder="1" applyAlignment="1">
      <alignment horizontal="center" vertical="center"/>
    </xf>
    <xf numFmtId="3" fontId="15" fillId="0" borderId="25" xfId="12" applyNumberFormat="1" applyFont="1" applyBorder="1" applyAlignment="1">
      <alignment horizontal="center" vertical="center"/>
    </xf>
    <xf numFmtId="10" fontId="15" fillId="0" borderId="26" xfId="27" applyNumberFormat="1" applyFont="1" applyBorder="1" applyAlignment="1">
      <alignment horizontal="center" vertical="center"/>
    </xf>
    <xf numFmtId="172" fontId="15" fillId="0" borderId="25" xfId="12" applyNumberFormat="1" applyFont="1" applyBorder="1" applyAlignment="1">
      <alignment horizontal="right" vertical="center"/>
    </xf>
    <xf numFmtId="3" fontId="26" fillId="4" borderId="3" xfId="12" applyNumberFormat="1" applyFont="1" applyFill="1" applyBorder="1" applyAlignment="1">
      <alignment horizontal="center" vertical="center"/>
    </xf>
    <xf numFmtId="172" fontId="26" fillId="4" borderId="3" xfId="12" applyNumberFormat="1" applyFont="1" applyFill="1" applyBorder="1" applyAlignment="1">
      <alignment horizontal="right" vertical="center"/>
    </xf>
    <xf numFmtId="0" fontId="12" fillId="4" borderId="13" xfId="12" applyFont="1" applyFill="1" applyBorder="1" applyAlignment="1">
      <alignment vertical="center"/>
    </xf>
    <xf numFmtId="3" fontId="12" fillId="4" borderId="3" xfId="8" applyNumberFormat="1" applyFont="1" applyFill="1" applyBorder="1" applyAlignment="1">
      <alignment vertical="center"/>
    </xf>
    <xf numFmtId="4" fontId="12" fillId="4" borderId="4" xfId="8" applyNumberFormat="1" applyFont="1" applyFill="1" applyBorder="1" applyAlignment="1">
      <alignment vertical="center"/>
    </xf>
    <xf numFmtId="0" fontId="6" fillId="0" borderId="54" xfId="12" applyFont="1" applyBorder="1" applyAlignment="1">
      <alignment horizontal="center" vertical="center"/>
    </xf>
    <xf numFmtId="0" fontId="6" fillId="0" borderId="16" xfId="12" applyFont="1" applyBorder="1" applyAlignment="1">
      <alignment vertical="center"/>
    </xf>
    <xf numFmtId="0" fontId="6" fillId="0" borderId="28" xfId="12" applyFont="1" applyBorder="1" applyAlignment="1">
      <alignment vertical="center"/>
    </xf>
    <xf numFmtId="3" fontId="15" fillId="0" borderId="18" xfId="12" applyNumberFormat="1" applyFont="1" applyBorder="1" applyAlignment="1">
      <alignment horizontal="center" vertical="center"/>
    </xf>
    <xf numFmtId="4" fontId="15" fillId="0" borderId="58" xfId="12" applyNumberFormat="1" applyFont="1" applyBorder="1" applyAlignment="1">
      <alignment horizontal="right" vertical="center"/>
    </xf>
    <xf numFmtId="4" fontId="15" fillId="0" borderId="30" xfId="12" applyNumberFormat="1" applyFont="1" applyBorder="1" applyAlignment="1">
      <alignment horizontal="right" vertical="center"/>
    </xf>
    <xf numFmtId="3" fontId="38" fillId="0" borderId="3" xfId="12" applyNumberFormat="1" applyFont="1" applyBorder="1" applyAlignment="1">
      <alignment horizontal="center" vertical="center"/>
    </xf>
    <xf numFmtId="10" fontId="38" fillId="0" borderId="4" xfId="27" applyNumberFormat="1" applyFont="1" applyBorder="1" applyAlignment="1">
      <alignment horizontal="center" vertical="center"/>
    </xf>
    <xf numFmtId="4" fontId="38" fillId="0" borderId="31" xfId="12" applyNumberFormat="1" applyFont="1" applyBorder="1" applyAlignment="1">
      <alignment horizontal="right" vertical="center"/>
    </xf>
    <xf numFmtId="4" fontId="15" fillId="0" borderId="60" xfId="12" applyNumberFormat="1" applyFont="1" applyBorder="1" applyAlignment="1">
      <alignment horizontal="right" vertical="center"/>
    </xf>
    <xf numFmtId="10" fontId="26" fillId="0" borderId="4" xfId="27" applyNumberFormat="1" applyFont="1" applyBorder="1" applyAlignment="1">
      <alignment horizontal="center" vertical="center"/>
    </xf>
    <xf numFmtId="3" fontId="15" fillId="0" borderId="54" xfId="12" applyNumberFormat="1" applyFont="1" applyBorder="1" applyAlignment="1">
      <alignment horizontal="center" vertical="center"/>
    </xf>
    <xf numFmtId="10" fontId="15" fillId="0" borderId="16" xfId="27" applyNumberFormat="1" applyFont="1" applyBorder="1" applyAlignment="1">
      <alignment horizontal="center" vertical="center"/>
    </xf>
    <xf numFmtId="4" fontId="15" fillId="0" borderId="28" xfId="12" applyNumberFormat="1" applyFont="1" applyBorder="1" applyAlignment="1">
      <alignment horizontal="right" vertical="center"/>
    </xf>
    <xf numFmtId="3" fontId="38" fillId="0" borderId="44" xfId="12" applyNumberFormat="1" applyFont="1" applyBorder="1" applyAlignment="1">
      <alignment horizontal="center" vertical="center"/>
    </xf>
    <xf numFmtId="10" fontId="38" fillId="0" borderId="40" xfId="27" applyNumberFormat="1" applyFont="1" applyBorder="1" applyAlignment="1">
      <alignment horizontal="center" vertical="center"/>
    </xf>
    <xf numFmtId="4" fontId="38" fillId="0" borderId="74" xfId="12" applyNumberFormat="1" applyFont="1" applyBorder="1" applyAlignment="1">
      <alignment horizontal="right" vertical="center"/>
    </xf>
    <xf numFmtId="4" fontId="26" fillId="4" borderId="31" xfId="12" applyNumberFormat="1" applyFont="1" applyFill="1" applyBorder="1" applyAlignment="1">
      <alignment horizontal="right" vertical="center"/>
    </xf>
    <xf numFmtId="0" fontId="12" fillId="4" borderId="22" xfId="12" applyFont="1" applyFill="1" applyBorder="1" applyAlignment="1">
      <alignment vertical="center"/>
    </xf>
    <xf numFmtId="4" fontId="12" fillId="4" borderId="6" xfId="8" applyNumberFormat="1" applyFont="1" applyFill="1" applyBorder="1" applyAlignment="1">
      <alignment vertical="center"/>
    </xf>
    <xf numFmtId="172" fontId="15" fillId="0" borderId="28" xfId="8" applyNumberFormat="1" applyFont="1" applyBorder="1" applyAlignment="1">
      <alignment horizontal="right" vertical="center"/>
    </xf>
    <xf numFmtId="172" fontId="15" fillId="0" borderId="58" xfId="8" applyNumberFormat="1" applyFont="1" applyBorder="1" applyAlignment="1">
      <alignment horizontal="right" vertical="center"/>
    </xf>
    <xf numFmtId="172" fontId="15" fillId="0" borderId="30" xfId="8" applyNumberFormat="1" applyFont="1" applyBorder="1" applyAlignment="1">
      <alignment horizontal="right" vertical="center"/>
    </xf>
    <xf numFmtId="3" fontId="26" fillId="0" borderId="3" xfId="12" applyNumberFormat="1" applyFont="1" applyBorder="1" applyAlignment="1">
      <alignment horizontal="center" vertical="center"/>
    </xf>
    <xf numFmtId="172" fontId="26" fillId="0" borderId="31" xfId="8" applyNumberFormat="1" applyFont="1" applyBorder="1" applyAlignment="1">
      <alignment horizontal="right" vertical="center"/>
    </xf>
    <xf numFmtId="3" fontId="26" fillId="0" borderId="25" xfId="12" applyNumberFormat="1" applyFont="1" applyBorder="1" applyAlignment="1">
      <alignment horizontal="center" vertical="center"/>
    </xf>
    <xf numFmtId="10" fontId="26" fillId="0" borderId="26" xfId="27" applyNumberFormat="1" applyFont="1" applyBorder="1" applyAlignment="1">
      <alignment horizontal="center" vertical="center"/>
    </xf>
    <xf numFmtId="172" fontId="26" fillId="0" borderId="61" xfId="8" applyNumberFormat="1" applyFont="1" applyBorder="1" applyAlignment="1">
      <alignment horizontal="right" vertical="center"/>
    </xf>
    <xf numFmtId="172" fontId="26" fillId="4" borderId="31" xfId="8" applyNumberFormat="1" applyFont="1" applyFill="1" applyBorder="1" applyAlignment="1">
      <alignment horizontal="right" vertical="center"/>
    </xf>
    <xf numFmtId="0" fontId="12" fillId="4" borderId="44" xfId="12" applyFont="1" applyFill="1" applyBorder="1" applyAlignment="1">
      <alignment horizontal="center" vertical="center"/>
    </xf>
    <xf numFmtId="0" fontId="12" fillId="4" borderId="40" xfId="12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horizontal="left" vertical="center" indent="2"/>
    </xf>
    <xf numFmtId="172" fontId="12" fillId="4" borderId="31" xfId="8" applyNumberFormat="1" applyFont="1" applyFill="1" applyBorder="1" applyAlignment="1">
      <alignment vertical="center"/>
    </xf>
    <xf numFmtId="172" fontId="12" fillId="4" borderId="53" xfId="8" applyNumberFormat="1" applyFont="1" applyFill="1" applyBorder="1" applyAlignment="1">
      <alignment vertical="center"/>
    </xf>
    <xf numFmtId="172" fontId="12" fillId="4" borderId="5" xfId="8" applyNumberFormat="1" applyFont="1" applyFill="1" applyBorder="1" applyAlignment="1">
      <alignment vertical="center"/>
    </xf>
    <xf numFmtId="0" fontId="14" fillId="4" borderId="13" xfId="12" applyFont="1" applyFill="1" applyBorder="1" applyAlignment="1">
      <alignment vertical="center"/>
    </xf>
    <xf numFmtId="3" fontId="32" fillId="4" borderId="3" xfId="12" applyNumberFormat="1" applyFont="1" applyFill="1" applyBorder="1" applyAlignment="1">
      <alignment horizontal="center" vertical="center"/>
    </xf>
    <xf numFmtId="4" fontId="32" fillId="4" borderId="4" xfId="8" applyNumberFormat="1" applyFont="1" applyFill="1" applyBorder="1" applyAlignment="1">
      <alignment horizontal="right" vertical="center"/>
    </xf>
    <xf numFmtId="10" fontId="15" fillId="0" borderId="15" xfId="2" applyNumberFormat="1" applyFont="1" applyBorder="1" applyAlignment="1">
      <alignment horizontal="center" vertical="center"/>
    </xf>
    <xf numFmtId="172" fontId="26" fillId="4" borderId="53" xfId="8" applyNumberFormat="1" applyFont="1" applyFill="1" applyBorder="1" applyAlignment="1">
      <alignment horizontal="right" vertical="center"/>
    </xf>
    <xf numFmtId="0" fontId="12" fillId="4" borderId="3" xfId="12" applyFont="1" applyFill="1" applyBorder="1" applyAlignment="1">
      <alignment horizontal="center" vertical="center" wrapText="1"/>
    </xf>
    <xf numFmtId="3" fontId="12" fillId="4" borderId="3" xfId="8" applyNumberFormat="1" applyFont="1" applyFill="1" applyBorder="1" applyAlignment="1">
      <alignment horizontal="right" vertical="center"/>
    </xf>
    <xf numFmtId="4" fontId="12" fillId="4" borderId="4" xfId="8" applyNumberFormat="1" applyFont="1" applyFill="1" applyBorder="1" applyAlignment="1">
      <alignment horizontal="right" vertical="center"/>
    </xf>
    <xf numFmtId="171" fontId="15" fillId="0" borderId="14" xfId="12" applyNumberFormat="1" applyFont="1" applyBorder="1"/>
    <xf numFmtId="10" fontId="15" fillId="0" borderId="15" xfId="27" applyNumberFormat="1" applyFont="1" applyBorder="1" applyAlignment="1">
      <alignment horizontal="center"/>
    </xf>
    <xf numFmtId="172" fontId="15" fillId="0" borderId="14" xfId="12" applyNumberFormat="1" applyFont="1" applyBorder="1"/>
    <xf numFmtId="171" fontId="15" fillId="0" borderId="18" xfId="12" applyNumberFormat="1" applyFont="1" applyBorder="1"/>
    <xf numFmtId="10" fontId="15" fillId="0" borderId="19" xfId="27" applyNumberFormat="1" applyFont="1" applyBorder="1" applyAlignment="1">
      <alignment horizontal="center"/>
    </xf>
    <xf numFmtId="172" fontId="15" fillId="0" borderId="18" xfId="12" applyNumberFormat="1" applyFont="1" applyBorder="1"/>
    <xf numFmtId="172" fontId="15" fillId="0" borderId="36" xfId="12" applyNumberFormat="1" applyFont="1" applyBorder="1"/>
    <xf numFmtId="171" fontId="15" fillId="0" borderId="36" xfId="12" applyNumberFormat="1" applyFont="1" applyBorder="1"/>
    <xf numFmtId="171" fontId="15" fillId="0" borderId="59" xfId="12" applyNumberFormat="1" applyFont="1" applyBorder="1"/>
    <xf numFmtId="10" fontId="15" fillId="0" borderId="21" xfId="27" applyNumberFormat="1" applyFont="1" applyBorder="1" applyAlignment="1">
      <alignment horizontal="center"/>
    </xf>
    <xf numFmtId="172" fontId="15" fillId="0" borderId="59" xfId="12" applyNumberFormat="1" applyFont="1" applyBorder="1"/>
    <xf numFmtId="171" fontId="26" fillId="4" borderId="13" xfId="12" applyNumberFormat="1" applyFont="1" applyFill="1" applyBorder="1"/>
    <xf numFmtId="10" fontId="26" fillId="4" borderId="4" xfId="27" applyNumberFormat="1" applyFont="1" applyFill="1" applyBorder="1" applyAlignment="1">
      <alignment horizontal="center"/>
    </xf>
    <xf numFmtId="172" fontId="26" fillId="4" borderId="13" xfId="12" applyNumberFormat="1" applyFont="1" applyFill="1" applyBorder="1"/>
    <xf numFmtId="3" fontId="12" fillId="4" borderId="3" xfId="12" applyNumberFormat="1" applyFont="1" applyFill="1" applyBorder="1" applyAlignment="1">
      <alignment horizontal="right" vertical="center"/>
    </xf>
    <xf numFmtId="4" fontId="14" fillId="4" borderId="4" xfId="12" applyNumberFormat="1" applyFont="1" applyFill="1" applyBorder="1" applyAlignment="1">
      <alignment horizontal="right" vertical="center"/>
    </xf>
    <xf numFmtId="171" fontId="15" fillId="0" borderId="54" xfId="8" applyNumberFormat="1" applyFont="1" applyBorder="1" applyAlignment="1">
      <alignment horizontal="center" vertical="center"/>
    </xf>
    <xf numFmtId="10" fontId="15" fillId="0" borderId="8" xfId="27" applyNumberFormat="1" applyFont="1" applyBorder="1" applyAlignment="1">
      <alignment horizontal="center" vertical="center"/>
    </xf>
    <xf numFmtId="172" fontId="15" fillId="0" borderId="54" xfId="8" applyNumberFormat="1" applyFont="1" applyBorder="1" applyAlignment="1">
      <alignment horizontal="right" vertical="center"/>
    </xf>
    <xf numFmtId="171" fontId="15" fillId="0" borderId="65" xfId="8" applyNumberFormat="1" applyFont="1" applyBorder="1" applyAlignment="1">
      <alignment horizontal="center" vertical="center"/>
    </xf>
    <xf numFmtId="10" fontId="15" fillId="0" borderId="42" xfId="27" applyNumberFormat="1" applyFont="1" applyBorder="1" applyAlignment="1">
      <alignment horizontal="center" vertical="center"/>
    </xf>
    <xf numFmtId="172" fontId="15" fillId="0" borderId="65" xfId="8" applyNumberFormat="1" applyFont="1" applyBorder="1" applyAlignment="1">
      <alignment horizontal="right" vertical="center"/>
    </xf>
    <xf numFmtId="171" fontId="26" fillId="4" borderId="3" xfId="8" applyNumberFormat="1" applyFont="1" applyFill="1" applyBorder="1" applyAlignment="1">
      <alignment horizontal="center" vertical="center"/>
    </xf>
    <xf numFmtId="10" fontId="26" fillId="4" borderId="6" xfId="27" applyNumberFormat="1" applyFont="1" applyFill="1" applyBorder="1" applyAlignment="1">
      <alignment horizontal="center" vertical="center"/>
    </xf>
    <xf numFmtId="172" fontId="26" fillId="4" borderId="3" xfId="8" applyNumberFormat="1" applyFont="1" applyFill="1" applyBorder="1" applyAlignment="1">
      <alignment horizontal="right" vertical="center"/>
    </xf>
    <xf numFmtId="0" fontId="32" fillId="4" borderId="13" xfId="12" applyFont="1" applyFill="1" applyBorder="1" applyAlignment="1">
      <alignment vertical="center"/>
    </xf>
    <xf numFmtId="3" fontId="32" fillId="4" borderId="3" xfId="8" applyNumberFormat="1" applyFont="1" applyFill="1" applyBorder="1" applyAlignment="1">
      <alignment horizontal="right" vertical="center"/>
    </xf>
    <xf numFmtId="4" fontId="32" fillId="4" borderId="65" xfId="8" applyNumberFormat="1" applyFont="1" applyFill="1" applyBorder="1" applyAlignment="1">
      <alignment horizontal="right" vertical="center"/>
    </xf>
    <xf numFmtId="4" fontId="32" fillId="4" borderId="64" xfId="8" applyNumberFormat="1" applyFont="1" applyFill="1" applyBorder="1" applyAlignment="1">
      <alignment horizontal="right" vertical="center"/>
    </xf>
    <xf numFmtId="3" fontId="32" fillId="4" borderId="13" xfId="8" applyNumberFormat="1" applyFont="1" applyFill="1" applyBorder="1" applyAlignment="1">
      <alignment horizontal="right" vertical="center"/>
    </xf>
    <xf numFmtId="0" fontId="32" fillId="4" borderId="5" xfId="12" applyFont="1" applyFill="1" applyBorder="1" applyAlignment="1">
      <alignment vertical="center"/>
    </xf>
    <xf numFmtId="166" fontId="26" fillId="4" borderId="3" xfId="8" applyNumberFormat="1" applyFont="1" applyFill="1" applyBorder="1" applyAlignment="1">
      <alignment horizontal="center" vertical="center"/>
    </xf>
    <xf numFmtId="171" fontId="15" fillId="0" borderId="18" xfId="8" applyNumberFormat="1" applyFont="1" applyBorder="1" applyAlignment="1">
      <alignment horizontal="center" vertical="center"/>
    </xf>
    <xf numFmtId="171" fontId="15" fillId="0" borderId="44" xfId="8" applyNumberFormat="1" applyFont="1" applyBorder="1" applyAlignment="1">
      <alignment horizontal="center" vertical="center"/>
    </xf>
    <xf numFmtId="171" fontId="26" fillId="4" borderId="65" xfId="8" applyNumberFormat="1" applyFont="1" applyFill="1" applyBorder="1" applyAlignment="1">
      <alignment horizontal="center" vertical="center"/>
    </xf>
    <xf numFmtId="10" fontId="26" fillId="4" borderId="42" xfId="27" applyNumberFormat="1" applyFont="1" applyFill="1" applyBorder="1" applyAlignment="1">
      <alignment horizontal="center" vertical="center"/>
    </xf>
    <xf numFmtId="166" fontId="26" fillId="4" borderId="65" xfId="8" applyNumberFormat="1" applyFont="1" applyFill="1" applyBorder="1" applyAlignment="1">
      <alignment horizontal="center" vertical="center"/>
    </xf>
    <xf numFmtId="171" fontId="15" fillId="0" borderId="54" xfId="8" applyNumberFormat="1" applyFont="1" applyFill="1" applyBorder="1" applyAlignment="1">
      <alignment horizontal="right" vertical="center"/>
    </xf>
    <xf numFmtId="10" fontId="15" fillId="0" borderId="16" xfId="27" applyNumberFormat="1" applyFont="1" applyFill="1" applyBorder="1" applyAlignment="1">
      <alignment horizontal="center" vertical="center" wrapText="1"/>
    </xf>
    <xf numFmtId="171" fontId="15" fillId="0" borderId="18" xfId="8" applyNumberFormat="1" applyFont="1" applyFill="1" applyBorder="1" applyAlignment="1">
      <alignment horizontal="right" vertical="center"/>
    </xf>
    <xf numFmtId="10" fontId="15" fillId="0" borderId="19" xfId="27" applyNumberFormat="1" applyFont="1" applyFill="1" applyBorder="1" applyAlignment="1">
      <alignment horizontal="center" vertical="center" wrapText="1"/>
    </xf>
    <xf numFmtId="171" fontId="15" fillId="0" borderId="44" xfId="8" applyNumberFormat="1" applyFont="1" applyFill="1" applyBorder="1" applyAlignment="1">
      <alignment horizontal="right" vertical="center"/>
    </xf>
    <xf numFmtId="10" fontId="15" fillId="0" borderId="40" xfId="27" applyNumberFormat="1" applyFont="1" applyFill="1" applyBorder="1" applyAlignment="1">
      <alignment horizontal="center" vertical="center" wrapText="1"/>
    </xf>
    <xf numFmtId="0" fontId="26" fillId="4" borderId="6" xfId="12" applyFont="1" applyFill="1" applyBorder="1" applyAlignment="1">
      <alignment horizontal="center" vertical="center" wrapText="1"/>
    </xf>
    <xf numFmtId="171" fontId="26" fillId="4" borderId="3" xfId="8" applyNumberFormat="1" applyFont="1" applyFill="1" applyBorder="1" applyAlignment="1">
      <alignment vertical="center"/>
    </xf>
    <xf numFmtId="172" fontId="26" fillId="4" borderId="52" xfId="8" applyNumberFormat="1" applyFont="1" applyFill="1" applyBorder="1" applyAlignment="1">
      <alignment vertical="center"/>
    </xf>
    <xf numFmtId="172" fontId="26" fillId="4" borderId="4" xfId="8" applyNumberFormat="1" applyFont="1" applyFill="1" applyBorder="1" applyAlignment="1">
      <alignment vertical="center"/>
    </xf>
    <xf numFmtId="0" fontId="6" fillId="0" borderId="7" xfId="12" applyFont="1" applyFill="1" applyBorder="1" applyAlignment="1">
      <alignment horizontal="left" vertical="center"/>
    </xf>
    <xf numFmtId="0" fontId="6" fillId="0" borderId="29" xfId="12" applyFont="1" applyFill="1" applyBorder="1" applyAlignment="1">
      <alignment horizontal="left" vertical="center"/>
    </xf>
    <xf numFmtId="0" fontId="15" fillId="4" borderId="44" xfId="12" applyFont="1" applyFill="1" applyBorder="1" applyAlignment="1">
      <alignment horizontal="center" vertical="center" wrapText="1"/>
    </xf>
    <xf numFmtId="0" fontId="15" fillId="4" borderId="40" xfId="12" applyFont="1" applyFill="1" applyBorder="1" applyAlignment="1">
      <alignment horizontal="center" vertical="center" wrapText="1"/>
    </xf>
    <xf numFmtId="0" fontId="15" fillId="4" borderId="74" xfId="12" applyFont="1" applyFill="1" applyBorder="1" applyAlignment="1">
      <alignment horizontal="center" vertical="center" wrapText="1"/>
    </xf>
    <xf numFmtId="0" fontId="6" fillId="0" borderId="34" xfId="12" applyFont="1" applyFill="1" applyBorder="1" applyAlignment="1">
      <alignment horizontal="left" vertical="center"/>
    </xf>
    <xf numFmtId="171" fontId="15" fillId="0" borderId="54" xfId="8" applyNumberFormat="1" applyFont="1" applyFill="1" applyBorder="1" applyAlignment="1">
      <alignment vertical="center"/>
    </xf>
    <xf numFmtId="171" fontId="15" fillId="0" borderId="28" xfId="8" applyNumberFormat="1" applyFont="1" applyFill="1" applyBorder="1" applyAlignment="1">
      <alignment vertical="center"/>
    </xf>
    <xf numFmtId="0" fontId="6" fillId="0" borderId="59" xfId="12" applyFont="1" applyFill="1" applyBorder="1" applyAlignment="1">
      <alignment horizontal="left" vertical="center"/>
    </xf>
    <xf numFmtId="171" fontId="15" fillId="0" borderId="44" xfId="8" applyNumberFormat="1" applyFont="1" applyFill="1" applyBorder="1" applyAlignment="1">
      <alignment vertical="center"/>
    </xf>
    <xf numFmtId="171" fontId="15" fillId="0" borderId="74" xfId="8" applyNumberFormat="1" applyFont="1" applyFill="1" applyBorder="1" applyAlignment="1">
      <alignment vertical="center"/>
    </xf>
    <xf numFmtId="0" fontId="12" fillId="4" borderId="13" xfId="12" applyFont="1" applyFill="1" applyBorder="1" applyAlignment="1">
      <alignment horizontal="left" vertical="center"/>
    </xf>
    <xf numFmtId="0" fontId="9" fillId="4" borderId="2" xfId="12" applyFont="1" applyFill="1" applyBorder="1" applyAlignment="1">
      <alignment horizontal="center" vertical="center"/>
    </xf>
    <xf numFmtId="171" fontId="15" fillId="0" borderId="5" xfId="12" applyNumberFormat="1" applyFont="1" applyBorder="1" applyAlignment="1">
      <alignment vertical="center"/>
    </xf>
    <xf numFmtId="10" fontId="15" fillId="0" borderId="6" xfId="27" applyNumberFormat="1" applyFont="1" applyBorder="1" applyAlignment="1">
      <alignment horizontal="center" vertical="center"/>
    </xf>
    <xf numFmtId="4" fontId="15" fillId="0" borderId="29" xfId="6" applyNumberFormat="1" applyFont="1" applyBorder="1" applyAlignment="1">
      <alignment horizontal="right" vertical="center"/>
    </xf>
    <xf numFmtId="4" fontId="26" fillId="4" borderId="5" xfId="6" applyNumberFormat="1" applyFont="1" applyFill="1" applyBorder="1" applyAlignment="1">
      <alignment horizontal="right" vertical="center"/>
    </xf>
    <xf numFmtId="4" fontId="56" fillId="0" borderId="0" xfId="0" applyNumberFormat="1" applyFont="1" applyAlignment="1">
      <alignment horizontal="right"/>
    </xf>
    <xf numFmtId="4" fontId="15" fillId="0" borderId="17" xfId="6" applyNumberFormat="1" applyFont="1" applyBorder="1" applyAlignment="1">
      <alignment horizontal="right" vertical="center"/>
    </xf>
    <xf numFmtId="0" fontId="14" fillId="4" borderId="1" xfId="0" applyFont="1" applyFill="1" applyBorder="1" applyAlignment="1">
      <alignment horizontal="center" vertical="center"/>
    </xf>
    <xf numFmtId="171" fontId="18" fillId="0" borderId="7" xfId="1" applyNumberFormat="1" applyFont="1" applyFill="1" applyBorder="1" applyAlignment="1">
      <alignment horizontal="center" vertical="center"/>
    </xf>
    <xf numFmtId="171" fontId="18" fillId="0" borderId="17" xfId="1" applyNumberFormat="1" applyFont="1" applyFill="1" applyBorder="1" applyAlignment="1">
      <alignment horizontal="center" vertical="center"/>
    </xf>
    <xf numFmtId="171" fontId="6" fillId="0" borderId="9" xfId="1" applyNumberFormat="1" applyFont="1" applyFill="1" applyBorder="1" applyAlignment="1">
      <alignment horizontal="center" vertical="center"/>
    </xf>
    <xf numFmtId="171" fontId="14" fillId="4" borderId="22" xfId="1" applyNumberFormat="1" applyFont="1" applyFill="1" applyBorder="1" applyAlignment="1">
      <alignment horizontal="center" vertical="center"/>
    </xf>
    <xf numFmtId="0" fontId="14" fillId="4" borderId="54" xfId="0" applyFont="1" applyFill="1" applyBorder="1" applyAlignment="1">
      <alignment vertical="center"/>
    </xf>
    <xf numFmtId="0" fontId="14" fillId="4" borderId="16" xfId="0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vertical="center"/>
    </xf>
    <xf numFmtId="0" fontId="26" fillId="4" borderId="5" xfId="12" applyFont="1" applyFill="1" applyBorder="1" applyAlignment="1">
      <alignment vertical="center" wrapText="1"/>
    </xf>
    <xf numFmtId="0" fontId="26" fillId="4" borderId="5" xfId="0" applyFont="1" applyFill="1" applyBorder="1" applyAlignment="1">
      <alignment vertical="center" wrapText="1"/>
    </xf>
    <xf numFmtId="172" fontId="12" fillId="4" borderId="42" xfId="8" applyNumberFormat="1" applyFont="1" applyFill="1" applyBorder="1" applyAlignment="1">
      <alignment horizontal="right" vertical="center"/>
    </xf>
    <xf numFmtId="174" fontId="12" fillId="4" borderId="42" xfId="8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left" vertical="center" wrapText="1"/>
    </xf>
    <xf numFmtId="0" fontId="51" fillId="0" borderId="0" xfId="12" applyFont="1" applyAlignment="1">
      <alignment horizontal="left" vertical="center"/>
    </xf>
    <xf numFmtId="0" fontId="6" fillId="0" borderId="7" xfId="12" applyBorder="1" applyAlignment="1">
      <alignment vertical="center" wrapText="1"/>
    </xf>
    <xf numFmtId="0" fontId="6" fillId="0" borderId="9" xfId="12" applyBorder="1" applyAlignment="1">
      <alignment vertical="center"/>
    </xf>
    <xf numFmtId="172" fontId="15" fillId="0" borderId="54" xfId="8" applyNumberFormat="1" applyFont="1" applyBorder="1" applyAlignment="1">
      <alignment vertical="center"/>
    </xf>
    <xf numFmtId="172" fontId="15" fillId="0" borderId="44" xfId="8" applyNumberFormat="1" applyFont="1" applyBorder="1" applyAlignment="1">
      <alignment vertical="center"/>
    </xf>
    <xf numFmtId="173" fontId="12" fillId="4" borderId="3" xfId="8" applyNumberFormat="1" applyFont="1" applyFill="1" applyBorder="1" applyAlignment="1">
      <alignment horizontal="center" vertical="center"/>
    </xf>
    <xf numFmtId="10" fontId="12" fillId="4" borderId="4" xfId="27" applyNumberFormat="1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4" fontId="15" fillId="0" borderId="54" xfId="8" applyNumberFormat="1" applyFont="1" applyBorder="1" applyAlignment="1">
      <alignment vertical="center"/>
    </xf>
    <xf numFmtId="3" fontId="15" fillId="0" borderId="44" xfId="8" applyNumberFormat="1" applyFont="1" applyBorder="1" applyAlignment="1">
      <alignment vertical="center"/>
    </xf>
    <xf numFmtId="4" fontId="12" fillId="4" borderId="3" xfId="8" applyNumberFormat="1" applyFont="1" applyFill="1" applyBorder="1" applyAlignment="1">
      <alignment horizontal="right" vertical="center"/>
    </xf>
    <xf numFmtId="176" fontId="38" fillId="0" borderId="4" xfId="8" applyNumberFormat="1" applyFont="1" applyBorder="1" applyAlignment="1">
      <alignment vertical="center"/>
    </xf>
    <xf numFmtId="176" fontId="38" fillId="0" borderId="31" xfId="12" applyNumberFormat="1" applyFont="1" applyBorder="1" applyAlignment="1">
      <alignment horizontal="right" vertical="center"/>
    </xf>
    <xf numFmtId="0" fontId="26" fillId="4" borderId="52" xfId="12" applyFont="1" applyFill="1" applyBorder="1" applyAlignment="1">
      <alignment horizontal="center" vertical="center" wrapText="1"/>
    </xf>
    <xf numFmtId="171" fontId="18" fillId="0" borderId="19" xfId="1" applyNumberFormat="1" applyFont="1" applyBorder="1" applyAlignment="1">
      <alignment horizontal="center" vertical="center"/>
    </xf>
    <xf numFmtId="171" fontId="14" fillId="4" borderId="40" xfId="1" applyNumberFormat="1" applyFont="1" applyFill="1" applyBorder="1" applyAlignment="1">
      <alignment horizontal="center" vertical="center"/>
    </xf>
    <xf numFmtId="171" fontId="23" fillId="0" borderId="35" xfId="1" applyNumberFormat="1" applyFont="1" applyBorder="1" applyAlignment="1">
      <alignment vertical="center"/>
    </xf>
    <xf numFmtId="171" fontId="23" fillId="0" borderId="10" xfId="1" applyNumberFormat="1" applyFont="1" applyBorder="1" applyAlignment="1">
      <alignment vertical="center"/>
    </xf>
    <xf numFmtId="178" fontId="23" fillId="0" borderId="8" xfId="1" applyNumberFormat="1" applyFont="1" applyBorder="1" applyAlignment="1">
      <alignment vertical="center"/>
    </xf>
    <xf numFmtId="178" fontId="23" fillId="0" borderId="14" xfId="1" applyNumberFormat="1" applyFont="1" applyBorder="1" applyAlignment="1">
      <alignment vertical="center"/>
    </xf>
    <xf numFmtId="171" fontId="15" fillId="0" borderId="54" xfId="1" applyNumberFormat="1" applyFont="1" applyBorder="1" applyAlignment="1">
      <alignment horizontal="center" vertical="center"/>
    </xf>
    <xf numFmtId="167" fontId="6" fillId="0" borderId="16" xfId="2" applyNumberFormat="1" applyFont="1" applyBorder="1" applyAlignment="1">
      <alignment vertical="center"/>
    </xf>
    <xf numFmtId="171" fontId="15" fillId="0" borderId="18" xfId="1" applyNumberFormat="1" applyFont="1" applyBorder="1" applyAlignment="1">
      <alignment horizontal="center" vertical="center"/>
    </xf>
    <xf numFmtId="167" fontId="6" fillId="0" borderId="19" xfId="2" applyNumberFormat="1" applyFont="1" applyBorder="1" applyAlignment="1">
      <alignment vertical="center"/>
    </xf>
    <xf numFmtId="171" fontId="15" fillId="0" borderId="20" xfId="1" applyNumberFormat="1" applyFont="1" applyBorder="1" applyAlignment="1">
      <alignment horizontal="center" vertical="center"/>
    </xf>
    <xf numFmtId="167" fontId="6" fillId="0" borderId="40" xfId="2" applyNumberFormat="1" applyFont="1" applyBorder="1" applyAlignment="1">
      <alignment vertical="center"/>
    </xf>
    <xf numFmtId="171" fontId="12" fillId="2" borderId="3" xfId="1" applyNumberFormat="1" applyFont="1" applyFill="1" applyBorder="1" applyAlignment="1">
      <alignment horizontal="center" vertical="center"/>
    </xf>
    <xf numFmtId="9" fontId="12" fillId="5" borderId="4" xfId="2" applyFont="1" applyFill="1" applyBorder="1" applyAlignment="1">
      <alignment vertical="center"/>
    </xf>
    <xf numFmtId="0" fontId="26" fillId="4" borderId="1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justify"/>
    </xf>
    <xf numFmtId="0" fontId="6" fillId="0" borderId="18" xfId="0" applyFont="1" applyFill="1" applyBorder="1" applyAlignment="1">
      <alignment horizontal="justify"/>
    </xf>
    <xf numFmtId="0" fontId="6" fillId="0" borderId="44" xfId="0" applyFont="1" applyFill="1" applyBorder="1" applyAlignment="1">
      <alignment horizontal="justify"/>
    </xf>
    <xf numFmtId="0" fontId="12" fillId="0" borderId="18" xfId="12" applyFont="1" applyFill="1" applyBorder="1" applyAlignment="1">
      <alignment horizontal="center" vertical="center"/>
    </xf>
    <xf numFmtId="0" fontId="12" fillId="0" borderId="44" xfId="12" applyFont="1" applyFill="1" applyBorder="1" applyAlignment="1">
      <alignment horizontal="center" vertical="center"/>
    </xf>
    <xf numFmtId="0" fontId="26" fillId="4" borderId="54" xfId="0" applyFont="1" applyFill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center" vertical="center" wrapText="1"/>
    </xf>
    <xf numFmtId="171" fontId="15" fillId="0" borderId="19" xfId="6" applyNumberFormat="1" applyFont="1" applyFill="1" applyBorder="1" applyAlignment="1">
      <alignment vertical="center"/>
    </xf>
    <xf numFmtId="171" fontId="15" fillId="0" borderId="40" xfId="6" applyNumberFormat="1" applyFont="1" applyFill="1" applyBorder="1" applyAlignment="1">
      <alignment vertical="center"/>
    </xf>
    <xf numFmtId="171" fontId="15" fillId="0" borderId="27" xfId="1" applyNumberFormat="1" applyFont="1" applyBorder="1" applyAlignment="1">
      <alignment horizontal="center" vertical="center"/>
    </xf>
    <xf numFmtId="171" fontId="15" fillId="0" borderId="35" xfId="1" applyNumberFormat="1" applyFont="1" applyBorder="1" applyAlignment="1">
      <alignment horizontal="center" vertical="center"/>
    </xf>
    <xf numFmtId="171" fontId="15" fillId="0" borderId="35" xfId="1" applyNumberFormat="1" applyFont="1" applyFill="1" applyBorder="1" applyAlignment="1">
      <alignment horizontal="center" vertical="center"/>
    </xf>
    <xf numFmtId="171" fontId="15" fillId="0" borderId="37" xfId="1" applyNumberFormat="1" applyFont="1" applyBorder="1" applyAlignment="1">
      <alignment horizontal="center" vertical="center"/>
    </xf>
    <xf numFmtId="0" fontId="34" fillId="0" borderId="0" xfId="12" applyFont="1" applyAlignment="1"/>
    <xf numFmtId="0" fontId="26" fillId="4" borderId="55" xfId="0" applyFont="1" applyFill="1" applyBorder="1" applyAlignment="1">
      <alignment horizontal="center" vertical="center" wrapText="1"/>
    </xf>
    <xf numFmtId="0" fontId="57" fillId="0" borderId="0" xfId="0" applyFont="1"/>
    <xf numFmtId="0" fontId="15" fillId="0" borderId="0" xfId="12" applyFont="1"/>
    <xf numFmtId="0" fontId="26" fillId="0" borderId="18" xfId="12" applyFont="1" applyFill="1" applyBorder="1" applyAlignment="1">
      <alignment horizontal="left" vertical="center"/>
    </xf>
    <xf numFmtId="0" fontId="26" fillId="0" borderId="44" xfId="12" applyFont="1" applyFill="1" applyBorder="1" applyAlignment="1">
      <alignment horizontal="left" vertical="center"/>
    </xf>
    <xf numFmtId="0" fontId="9" fillId="4" borderId="3" xfId="12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horizontal="center" vertical="center"/>
    </xf>
    <xf numFmtId="0" fontId="12" fillId="4" borderId="6" xfId="12" applyFont="1" applyFill="1" applyBorder="1" applyAlignment="1">
      <alignment horizontal="center" vertical="center" wrapText="1"/>
    </xf>
    <xf numFmtId="0" fontId="12" fillId="0" borderId="3" xfId="12" applyFont="1" applyFill="1" applyBorder="1" applyAlignment="1">
      <alignment horizontal="center" vertical="center" wrapText="1"/>
    </xf>
    <xf numFmtId="0" fontId="12" fillId="0" borderId="52" xfId="12" applyFont="1" applyFill="1" applyBorder="1" applyAlignment="1">
      <alignment horizontal="center" vertical="center" wrapText="1"/>
    </xf>
    <xf numFmtId="0" fontId="12" fillId="0" borderId="4" xfId="12" applyFont="1" applyFill="1" applyBorder="1" applyAlignment="1">
      <alignment horizontal="center" vertical="center" wrapText="1"/>
    </xf>
    <xf numFmtId="171" fontId="15" fillId="0" borderId="11" xfId="6" applyNumberFormat="1" applyFont="1" applyFill="1" applyBorder="1" applyAlignment="1">
      <alignment vertical="center"/>
    </xf>
    <xf numFmtId="170" fontId="15" fillId="0" borderId="19" xfId="6" applyNumberFormat="1" applyFont="1" applyFill="1" applyBorder="1" applyAlignment="1">
      <alignment vertical="center"/>
    </xf>
    <xf numFmtId="171" fontId="15" fillId="0" borderId="56" xfId="6" applyNumberFormat="1" applyFont="1" applyFill="1" applyBorder="1" applyAlignment="1">
      <alignment vertical="center"/>
    </xf>
    <xf numFmtId="170" fontId="15" fillId="0" borderId="40" xfId="6" applyNumberFormat="1" applyFont="1" applyFill="1" applyBorder="1" applyAlignment="1">
      <alignment vertical="center"/>
    </xf>
    <xf numFmtId="0" fontId="12" fillId="0" borderId="54" xfId="12" applyFont="1" applyFill="1" applyBorder="1" applyAlignment="1">
      <alignment horizontal="center" vertical="center" wrapText="1"/>
    </xf>
    <xf numFmtId="0" fontId="12" fillId="0" borderId="55" xfId="12" applyFont="1" applyFill="1" applyBorder="1" applyAlignment="1">
      <alignment horizontal="center" vertical="center" wrapText="1"/>
    </xf>
    <xf numFmtId="0" fontId="12" fillId="0" borderId="16" xfId="12" applyFont="1" applyFill="1" applyBorder="1" applyAlignment="1">
      <alignment horizontal="center" vertical="center" wrapText="1"/>
    </xf>
    <xf numFmtId="3" fontId="6" fillId="0" borderId="18" xfId="12" applyNumberFormat="1" applyFont="1" applyFill="1" applyBorder="1" applyAlignment="1">
      <alignment horizontal="center" vertical="center"/>
    </xf>
    <xf numFmtId="3" fontId="6" fillId="0" borderId="11" xfId="12" applyNumberFormat="1" applyFont="1" applyFill="1" applyBorder="1" applyAlignment="1">
      <alignment horizontal="center" vertical="center"/>
    </xf>
    <xf numFmtId="3" fontId="6" fillId="0" borderId="19" xfId="12" applyNumberFormat="1" applyFont="1" applyFill="1" applyBorder="1" applyAlignment="1">
      <alignment horizontal="center" vertical="center"/>
    </xf>
    <xf numFmtId="3" fontId="6" fillId="0" borderId="44" xfId="12" applyNumberFormat="1" applyFont="1" applyFill="1" applyBorder="1" applyAlignment="1">
      <alignment horizontal="center" vertical="center"/>
    </xf>
    <xf numFmtId="3" fontId="6" fillId="0" borderId="56" xfId="12" applyNumberFormat="1" applyFont="1" applyFill="1" applyBorder="1" applyAlignment="1">
      <alignment horizontal="center" vertical="center"/>
    </xf>
    <xf numFmtId="3" fontId="6" fillId="0" borderId="40" xfId="12" applyNumberFormat="1" applyFont="1" applyFill="1" applyBorder="1" applyAlignment="1">
      <alignment horizontal="center" vertical="center"/>
    </xf>
    <xf numFmtId="0" fontId="9" fillId="0" borderId="46" xfId="12" applyFont="1" applyFill="1" applyBorder="1" applyAlignment="1">
      <alignment horizontal="center" vertical="center" wrapText="1"/>
    </xf>
    <xf numFmtId="10" fontId="26" fillId="0" borderId="64" xfId="27" applyNumberFormat="1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vertical="center"/>
    </xf>
    <xf numFmtId="0" fontId="12" fillId="0" borderId="7" xfId="12" applyFont="1" applyBorder="1" applyAlignment="1">
      <alignment vertical="center"/>
    </xf>
    <xf numFmtId="0" fontId="12" fillId="0" borderId="9" xfId="12" applyFont="1" applyBorder="1" applyAlignment="1">
      <alignment vertical="center"/>
    </xf>
    <xf numFmtId="0" fontId="12" fillId="0" borderId="18" xfId="12" applyFont="1" applyBorder="1" applyAlignment="1">
      <alignment vertical="center"/>
    </xf>
    <xf numFmtId="0" fontId="12" fillId="0" borderId="44" xfId="12" applyFont="1" applyFill="1" applyBorder="1" applyAlignment="1">
      <alignment vertical="center"/>
    </xf>
    <xf numFmtId="0" fontId="12" fillId="2" borderId="3" xfId="12" applyFont="1" applyFill="1" applyBorder="1" applyAlignment="1">
      <alignment vertical="center"/>
    </xf>
    <xf numFmtId="0" fontId="26" fillId="2" borderId="4" xfId="12" applyFont="1" applyFill="1" applyBorder="1" applyAlignment="1">
      <alignment horizontal="center"/>
    </xf>
    <xf numFmtId="0" fontId="9" fillId="4" borderId="54" xfId="12" applyFont="1" applyFill="1" applyBorder="1" applyAlignment="1">
      <alignment horizontal="center" vertical="center" wrapText="1"/>
    </xf>
    <xf numFmtId="0" fontId="9" fillId="4" borderId="16" xfId="12" applyFont="1" applyFill="1" applyBorder="1" applyAlignment="1">
      <alignment horizontal="center" vertical="center" wrapText="1"/>
    </xf>
    <xf numFmtId="0" fontId="9" fillId="4" borderId="6" xfId="12" applyFont="1" applyFill="1" applyBorder="1" applyAlignment="1">
      <alignment horizontal="center" vertical="center" wrapText="1"/>
    </xf>
    <xf numFmtId="0" fontId="9" fillId="4" borderId="4" xfId="12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left" vertical="center"/>
    </xf>
    <xf numFmtId="0" fontId="12" fillId="4" borderId="9" xfId="0" applyFont="1" applyFill="1" applyBorder="1" applyAlignment="1">
      <alignment horizontal="left" vertical="center"/>
    </xf>
    <xf numFmtId="0" fontId="9" fillId="4" borderId="13" xfId="12" applyFont="1" applyFill="1" applyBorder="1" applyAlignment="1">
      <alignment horizontal="center" vertical="center" wrapText="1"/>
    </xf>
    <xf numFmtId="10" fontId="15" fillId="0" borderId="7" xfId="2" applyNumberFormat="1" applyFont="1" applyBorder="1" applyAlignment="1">
      <alignment horizontal="center" vertical="center"/>
    </xf>
    <xf numFmtId="10" fontId="15" fillId="0" borderId="9" xfId="2" applyNumberFormat="1" applyFont="1" applyBorder="1" applyAlignment="1">
      <alignment horizontal="center" vertical="center"/>
    </xf>
    <xf numFmtId="1" fontId="12" fillId="0" borderId="17" xfId="0" applyNumberFormat="1" applyFont="1" applyBorder="1" applyAlignment="1">
      <alignment horizontal="center"/>
    </xf>
    <xf numFmtId="1" fontId="12" fillId="0" borderId="36" xfId="0" applyNumberFormat="1" applyFont="1" applyBorder="1" applyAlignment="1">
      <alignment horizontal="center"/>
    </xf>
    <xf numFmtId="1" fontId="12" fillId="0" borderId="38" xfId="0" applyNumberFormat="1" applyFont="1" applyBorder="1" applyAlignment="1">
      <alignment horizontal="center"/>
    </xf>
    <xf numFmtId="0" fontId="26" fillId="0" borderId="3" xfId="12" applyFont="1" applyFill="1" applyBorder="1" applyAlignment="1">
      <alignment horizontal="center" vertical="center"/>
    </xf>
    <xf numFmtId="0" fontId="26" fillId="0" borderId="52" xfId="12" applyFont="1" applyFill="1" applyBorder="1" applyAlignment="1">
      <alignment horizontal="center" vertical="center"/>
    </xf>
    <xf numFmtId="0" fontId="26" fillId="0" borderId="4" xfId="12" applyFont="1" applyFill="1" applyBorder="1" applyAlignment="1">
      <alignment horizontal="center" vertical="center"/>
    </xf>
    <xf numFmtId="0" fontId="59" fillId="0" borderId="0" xfId="0" applyFont="1" applyBorder="1"/>
    <xf numFmtId="0" fontId="54" fillId="0" borderId="0" xfId="0" applyFont="1" applyBorder="1"/>
    <xf numFmtId="0" fontId="58" fillId="0" borderId="0" xfId="0" applyFont="1" applyBorder="1" applyAlignment="1">
      <alignment vertical="center"/>
    </xf>
    <xf numFmtId="0" fontId="12" fillId="0" borderId="22" xfId="12" applyFont="1" applyFill="1" applyBorder="1" applyAlignment="1">
      <alignment vertical="center"/>
    </xf>
    <xf numFmtId="0" fontId="9" fillId="0" borderId="0" xfId="12" applyFont="1" applyAlignment="1">
      <alignment horizontal="left"/>
    </xf>
    <xf numFmtId="0" fontId="9" fillId="0" borderId="0" xfId="12" applyFont="1"/>
    <xf numFmtId="3" fontId="12" fillId="4" borderId="39" xfId="12" applyNumberFormat="1" applyFont="1" applyFill="1" applyBorder="1" applyAlignment="1">
      <alignment horizontal="center"/>
    </xf>
    <xf numFmtId="3" fontId="12" fillId="4" borderId="42" xfId="12" applyNumberFormat="1" applyFont="1" applyFill="1" applyBorder="1" applyAlignment="1">
      <alignment horizontal="center"/>
    </xf>
    <xf numFmtId="3" fontId="12" fillId="4" borderId="38" xfId="12" applyNumberFormat="1" applyFont="1" applyFill="1" applyBorder="1" applyAlignment="1">
      <alignment horizontal="center" vertical="center"/>
    </xf>
    <xf numFmtId="3" fontId="12" fillId="4" borderId="10" xfId="12" applyNumberFormat="1" applyFont="1" applyFill="1" applyBorder="1" applyAlignment="1">
      <alignment horizontal="center" vertical="center"/>
    </xf>
    <xf numFmtId="0" fontId="15" fillId="0" borderId="7" xfId="12" applyFont="1" applyBorder="1" applyAlignment="1">
      <alignment horizontal="left" indent="1"/>
    </xf>
    <xf numFmtId="0" fontId="15" fillId="0" borderId="17" xfId="12" applyFont="1" applyBorder="1" applyAlignment="1">
      <alignment horizontal="left" indent="1"/>
    </xf>
    <xf numFmtId="0" fontId="15" fillId="0" borderId="9" xfId="12" applyFont="1" applyBorder="1" applyAlignment="1">
      <alignment horizontal="left" indent="1"/>
    </xf>
    <xf numFmtId="0" fontId="26" fillId="4" borderId="5" xfId="12" applyFont="1" applyFill="1" applyBorder="1" applyAlignment="1">
      <alignment horizontal="left" indent="1"/>
    </xf>
    <xf numFmtId="3" fontId="6" fillId="0" borderId="54" xfId="12" applyNumberFormat="1" applyFont="1" applyFill="1" applyBorder="1" applyAlignment="1">
      <alignment horizontal="center" vertical="center"/>
    </xf>
    <xf numFmtId="3" fontId="6" fillId="0" borderId="55" xfId="12" applyNumberFormat="1" applyFont="1" applyFill="1" applyBorder="1" applyAlignment="1">
      <alignment horizontal="center" vertical="center"/>
    </xf>
    <xf numFmtId="3" fontId="6" fillId="0" borderId="16" xfId="12" applyNumberFormat="1" applyFont="1" applyFill="1" applyBorder="1" applyAlignment="1">
      <alignment horizontal="center" vertical="center"/>
    </xf>
    <xf numFmtId="3" fontId="26" fillId="0" borderId="3" xfId="8" applyNumberFormat="1" applyFont="1" applyBorder="1" applyAlignment="1">
      <alignment vertical="center"/>
    </xf>
    <xf numFmtId="3" fontId="38" fillId="4" borderId="3" xfId="8" applyNumberFormat="1" applyFont="1" applyFill="1" applyBorder="1" applyAlignment="1">
      <alignment vertical="center"/>
    </xf>
    <xf numFmtId="4" fontId="38" fillId="4" borderId="4" xfId="8" applyNumberFormat="1" applyFont="1" applyFill="1" applyBorder="1" applyAlignment="1">
      <alignment vertical="center"/>
    </xf>
    <xf numFmtId="3" fontId="38" fillId="4" borderId="65" xfId="8" applyNumberFormat="1" applyFont="1" applyFill="1" applyBorder="1" applyAlignment="1">
      <alignment horizontal="right" vertical="center"/>
    </xf>
    <xf numFmtId="4" fontId="38" fillId="4" borderId="64" xfId="8" applyNumberFormat="1" applyFont="1" applyFill="1" applyBorder="1" applyAlignment="1">
      <alignment horizontal="right" vertical="center"/>
    </xf>
    <xf numFmtId="3" fontId="38" fillId="4" borderId="3" xfId="8" applyNumberFormat="1" applyFont="1" applyFill="1" applyBorder="1" applyAlignment="1">
      <alignment horizontal="right" vertical="center"/>
    </xf>
    <xf numFmtId="4" fontId="38" fillId="4" borderId="4" xfId="8" applyNumberFormat="1" applyFont="1" applyFill="1" applyBorder="1" applyAlignment="1">
      <alignment horizontal="right" vertical="center"/>
    </xf>
    <xf numFmtId="0" fontId="12" fillId="0" borderId="54" xfId="12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/>
    </xf>
    <xf numFmtId="3" fontId="15" fillId="0" borderId="7" xfId="0" applyNumberFormat="1" applyFont="1" applyBorder="1" applyAlignment="1">
      <alignment horizontal="center"/>
    </xf>
    <xf numFmtId="1" fontId="12" fillId="0" borderId="9" xfId="0" applyNumberFormat="1" applyFont="1" applyBorder="1" applyAlignment="1">
      <alignment horizontal="center"/>
    </xf>
    <xf numFmtId="3" fontId="15" fillId="0" borderId="9" xfId="0" applyNumberFormat="1" applyFont="1" applyBorder="1" applyAlignment="1">
      <alignment horizontal="center"/>
    </xf>
    <xf numFmtId="0" fontId="25" fillId="0" borderId="7" xfId="12" applyFont="1" applyBorder="1" applyAlignment="1">
      <alignment horizontal="center" vertical="center"/>
    </xf>
    <xf numFmtId="171" fontId="25" fillId="0" borderId="75" xfId="8" applyNumberFormat="1" applyFont="1" applyBorder="1" applyAlignment="1">
      <alignment vertical="center"/>
    </xf>
    <xf numFmtId="10" fontId="25" fillId="0" borderId="16" xfId="27" applyNumberFormat="1" applyFont="1" applyBorder="1" applyAlignment="1">
      <alignment horizontal="center" vertical="center"/>
    </xf>
    <xf numFmtId="171" fontId="25" fillId="0" borderId="7" xfId="8" applyNumberFormat="1" applyFont="1" applyBorder="1" applyAlignment="1">
      <alignment horizontal="center" vertical="center"/>
    </xf>
    <xf numFmtId="0" fontId="27" fillId="0" borderId="0" xfId="37" applyFont="1" applyAlignment="1">
      <alignment vertical="center"/>
    </xf>
    <xf numFmtId="3" fontId="15" fillId="0" borderId="76" xfId="38" applyNumberFormat="1" applyFont="1" applyBorder="1" applyAlignment="1">
      <alignment horizontal="center" vertical="center"/>
    </xf>
    <xf numFmtId="3" fontId="15" fillId="0" borderId="77" xfId="38" applyNumberFormat="1" applyFont="1" applyBorder="1" applyAlignment="1">
      <alignment horizontal="center" vertical="center"/>
    </xf>
    <xf numFmtId="10" fontId="15" fillId="0" borderId="78" xfId="2" applyNumberFormat="1" applyFont="1" applyBorder="1" applyAlignment="1">
      <alignment horizontal="center" vertical="center" wrapText="1"/>
    </xf>
    <xf numFmtId="10" fontId="15" fillId="0" borderId="79" xfId="2" applyNumberFormat="1" applyFont="1" applyBorder="1" applyAlignment="1">
      <alignment horizontal="center" vertical="center" wrapText="1"/>
    </xf>
    <xf numFmtId="3" fontId="15" fillId="0" borderId="80" xfId="1" applyNumberFormat="1" applyFont="1" applyBorder="1" applyAlignment="1">
      <alignment horizontal="center" vertical="center"/>
    </xf>
    <xf numFmtId="3" fontId="15" fillId="0" borderId="81" xfId="1" applyNumberFormat="1" applyFont="1" applyBorder="1" applyAlignment="1">
      <alignment horizontal="center" vertical="center"/>
    </xf>
    <xf numFmtId="171" fontId="0" fillId="0" borderId="0" xfId="0" applyNumberFormat="1"/>
    <xf numFmtId="0" fontId="12" fillId="6" borderId="5" xfId="38" applyFont="1" applyFill="1" applyBorder="1" applyAlignment="1">
      <alignment horizontal="left" vertical="center"/>
    </xf>
    <xf numFmtId="0" fontId="15" fillId="0" borderId="82" xfId="38" applyFont="1" applyBorder="1" applyAlignment="1">
      <alignment horizontal="left" vertical="center" wrapText="1" indent="2"/>
    </xf>
    <xf numFmtId="0" fontId="15" fillId="0" borderId="83" xfId="38" applyFont="1" applyBorder="1" applyAlignment="1">
      <alignment horizontal="left" vertical="center" wrapText="1" indent="2"/>
    </xf>
    <xf numFmtId="0" fontId="12" fillId="4" borderId="5" xfId="38" applyFont="1" applyFill="1" applyBorder="1" applyAlignment="1">
      <alignment horizontal="left" vertical="center"/>
    </xf>
    <xf numFmtId="4" fontId="60" fillId="0" borderId="0" xfId="0" applyNumberFormat="1" applyFont="1"/>
    <xf numFmtId="4" fontId="6" fillId="0" borderId="0" xfId="3" applyNumberFormat="1"/>
    <xf numFmtId="172" fontId="15" fillId="0" borderId="7" xfId="1" applyNumberFormat="1" applyFont="1" applyBorder="1" applyAlignment="1">
      <alignment vertical="center"/>
    </xf>
    <xf numFmtId="172" fontId="15" fillId="0" borderId="9" xfId="1" applyNumberFormat="1" applyFont="1" applyBorder="1" applyAlignment="1">
      <alignment vertical="center"/>
    </xf>
    <xf numFmtId="172" fontId="15" fillId="0" borderId="8" xfId="1" applyNumberFormat="1" applyFont="1" applyBorder="1" applyAlignment="1">
      <alignment vertical="center"/>
    </xf>
    <xf numFmtId="172" fontId="15" fillId="0" borderId="10" xfId="1" applyNumberFormat="1" applyFont="1" applyBorder="1" applyAlignment="1">
      <alignment vertical="center"/>
    </xf>
    <xf numFmtId="0" fontId="18" fillId="0" borderId="11" xfId="3" applyFont="1" applyBorder="1" applyAlignment="1">
      <alignment horizontal="left" vertical="center"/>
    </xf>
    <xf numFmtId="169" fontId="15" fillId="0" borderId="11" xfId="3" applyNumberFormat="1" applyFont="1" applyBorder="1" applyAlignment="1">
      <alignment vertical="center"/>
    </xf>
    <xf numFmtId="0" fontId="6" fillId="0" borderId="11" xfId="3" applyFont="1" applyFill="1" applyBorder="1" applyAlignment="1">
      <alignment horizontal="left" vertical="center"/>
    </xf>
    <xf numFmtId="169" fontId="23" fillId="0" borderId="11" xfId="3" applyNumberFormat="1" applyFont="1" applyBorder="1" applyAlignment="1">
      <alignment vertical="center"/>
    </xf>
    <xf numFmtId="0" fontId="18" fillId="0" borderId="11" xfId="3" applyFont="1" applyFill="1" applyBorder="1" applyAlignment="1">
      <alignment horizontal="left" vertical="center"/>
    </xf>
    <xf numFmtId="4" fontId="15" fillId="0" borderId="49" xfId="3" applyNumberFormat="1" applyFont="1" applyBorder="1" applyAlignment="1">
      <alignment vertical="center"/>
    </xf>
    <xf numFmtId="0" fontId="18" fillId="0" borderId="48" xfId="3" applyFont="1" applyFill="1" applyBorder="1" applyAlignment="1">
      <alignment horizontal="left" vertical="center"/>
    </xf>
    <xf numFmtId="0" fontId="12" fillId="4" borderId="11" xfId="3" applyFont="1" applyFill="1" applyBorder="1" applyAlignment="1">
      <alignment horizontal="center" vertical="center"/>
    </xf>
    <xf numFmtId="169" fontId="32" fillId="4" borderId="11" xfId="3" applyNumberFormat="1" applyFont="1" applyFill="1" applyBorder="1" applyAlignment="1">
      <alignment vertical="center"/>
    </xf>
    <xf numFmtId="0" fontId="47" fillId="0" borderId="0" xfId="12" applyFont="1" applyFill="1"/>
    <xf numFmtId="0" fontId="25" fillId="0" borderId="28" xfId="12" applyFont="1" applyFill="1" applyBorder="1" applyAlignment="1">
      <alignment horizontal="center" vertical="center"/>
    </xf>
    <xf numFmtId="0" fontId="25" fillId="0" borderId="55" xfId="12" applyFont="1" applyFill="1" applyBorder="1" applyAlignment="1">
      <alignment horizontal="center" vertical="center"/>
    </xf>
    <xf numFmtId="0" fontId="25" fillId="0" borderId="16" xfId="12" applyFont="1" applyFill="1" applyBorder="1" applyAlignment="1">
      <alignment horizontal="center" vertical="center"/>
    </xf>
    <xf numFmtId="0" fontId="25" fillId="0" borderId="74" xfId="12" applyFont="1" applyFill="1" applyBorder="1" applyAlignment="1">
      <alignment horizontal="center" vertical="center"/>
    </xf>
    <xf numFmtId="0" fontId="25" fillId="0" borderId="56" xfId="12" applyFont="1" applyFill="1" applyBorder="1" applyAlignment="1">
      <alignment horizontal="center" vertical="center"/>
    </xf>
    <xf numFmtId="0" fontId="25" fillId="0" borderId="40" xfId="12" applyFont="1" applyFill="1" applyBorder="1" applyAlignment="1">
      <alignment horizontal="center" vertical="center"/>
    </xf>
    <xf numFmtId="0" fontId="25" fillId="0" borderId="19" xfId="12" applyFont="1" applyFill="1" applyBorder="1" applyAlignment="1">
      <alignment horizontal="center" vertical="center"/>
    </xf>
    <xf numFmtId="3" fontId="23" fillId="0" borderId="34" xfId="8" applyNumberFormat="1" applyFont="1" applyBorder="1" applyAlignment="1">
      <alignment horizontal="center"/>
    </xf>
    <xf numFmtId="3" fontId="23" fillId="0" borderId="36" xfId="8" applyNumberFormat="1" applyFont="1" applyBorder="1" applyAlignment="1">
      <alignment horizontal="center"/>
    </xf>
    <xf numFmtId="3" fontId="15" fillId="0" borderId="36" xfId="8" applyNumberFormat="1" applyFont="1" applyBorder="1" applyAlignment="1">
      <alignment horizontal="center"/>
    </xf>
    <xf numFmtId="3" fontId="23" fillId="0" borderId="38" xfId="8" applyNumberFormat="1" applyFont="1" applyBorder="1" applyAlignment="1">
      <alignment horizontal="center"/>
    </xf>
    <xf numFmtId="3" fontId="26" fillId="4" borderId="32" xfId="8" applyNumberFormat="1" applyFont="1" applyFill="1" applyBorder="1" applyAlignment="1">
      <alignment horizontal="center"/>
    </xf>
    <xf numFmtId="3" fontId="26" fillId="4" borderId="13" xfId="8" applyNumberFormat="1" applyFont="1" applyFill="1" applyBorder="1" applyAlignment="1">
      <alignment horizontal="center"/>
    </xf>
    <xf numFmtId="3" fontId="23" fillId="0" borderId="75" xfId="8" applyNumberFormat="1" applyFont="1" applyBorder="1" applyAlignment="1">
      <alignment horizontal="right"/>
    </xf>
    <xf numFmtId="3" fontId="23" fillId="0" borderId="8" xfId="8" applyNumberFormat="1" applyFont="1" applyBorder="1" applyAlignment="1">
      <alignment horizontal="right"/>
    </xf>
    <xf numFmtId="3" fontId="23" fillId="0" borderId="70" xfId="8" applyNumberFormat="1" applyFont="1" applyBorder="1" applyAlignment="1">
      <alignment horizontal="right"/>
    </xf>
    <xf numFmtId="3" fontId="23" fillId="0" borderId="35" xfId="8" applyNumberFormat="1" applyFont="1" applyBorder="1" applyAlignment="1">
      <alignment horizontal="right"/>
    </xf>
    <xf numFmtId="3" fontId="15" fillId="0" borderId="70" xfId="8" applyNumberFormat="1" applyFont="1" applyBorder="1" applyAlignment="1">
      <alignment horizontal="right"/>
    </xf>
    <xf numFmtId="3" fontId="15" fillId="0" borderId="35" xfId="8" applyNumberFormat="1" applyFont="1" applyBorder="1" applyAlignment="1">
      <alignment horizontal="right"/>
    </xf>
    <xf numFmtId="3" fontId="23" fillId="0" borderId="68" xfId="8" applyNumberFormat="1" applyFont="1" applyBorder="1" applyAlignment="1">
      <alignment horizontal="right"/>
    </xf>
    <xf numFmtId="3" fontId="23" fillId="0" borderId="10" xfId="8" applyNumberFormat="1" applyFont="1" applyBorder="1" applyAlignment="1">
      <alignment horizontal="right"/>
    </xf>
    <xf numFmtId="3" fontId="26" fillId="4" borderId="42" xfId="8" applyNumberFormat="1" applyFont="1" applyFill="1" applyBorder="1" applyAlignment="1">
      <alignment horizontal="right"/>
    </xf>
    <xf numFmtId="3" fontId="26" fillId="4" borderId="6" xfId="8" applyNumberFormat="1" applyFont="1" applyFill="1" applyBorder="1" applyAlignment="1">
      <alignment horizontal="right"/>
    </xf>
    <xf numFmtId="0" fontId="17" fillId="0" borderId="0" xfId="46" applyFont="1" applyAlignment="1">
      <alignment horizontal="center" vertical="center"/>
    </xf>
    <xf numFmtId="0" fontId="9" fillId="0" borderId="0" xfId="12" applyFont="1" applyAlignment="1">
      <alignment horizontal="center"/>
    </xf>
    <xf numFmtId="10" fontId="15" fillId="0" borderId="9" xfId="12" applyNumberFormat="1" applyFont="1" applyBorder="1" applyAlignment="1">
      <alignment horizontal="right" vertical="center" indent="2"/>
    </xf>
    <xf numFmtId="10" fontId="15" fillId="0" borderId="10" xfId="12" applyNumberFormat="1" applyFont="1" applyBorder="1" applyAlignment="1">
      <alignment horizontal="right" vertical="center" indent="2"/>
    </xf>
    <xf numFmtId="171" fontId="15" fillId="0" borderId="38" xfId="8" applyNumberFormat="1" applyFont="1" applyBorder="1" applyAlignment="1">
      <alignment vertical="center"/>
    </xf>
    <xf numFmtId="171" fontId="15" fillId="0" borderId="9" xfId="8" applyNumberFormat="1" applyFont="1" applyBorder="1" applyAlignment="1">
      <alignment vertical="center"/>
    </xf>
    <xf numFmtId="171" fontId="15" fillId="0" borderId="40" xfId="8" applyNumberFormat="1" applyFont="1" applyBorder="1" applyAlignment="1">
      <alignment vertical="center"/>
    </xf>
    <xf numFmtId="0" fontId="12" fillId="0" borderId="0" xfId="12" applyFont="1"/>
    <xf numFmtId="0" fontId="47" fillId="0" borderId="0" xfId="0" applyFont="1" applyFill="1" applyAlignment="1">
      <alignment vertical="center"/>
    </xf>
    <xf numFmtId="0" fontId="47" fillId="0" borderId="0" xfId="0" applyFont="1" applyFill="1" applyAlignment="1"/>
    <xf numFmtId="9" fontId="15" fillId="0" borderId="17" xfId="2" applyFont="1" applyBorder="1" applyAlignment="1">
      <alignment horizontal="center" vertical="center"/>
    </xf>
    <xf numFmtId="9" fontId="15" fillId="0" borderId="9" xfId="2" applyFont="1" applyBorder="1" applyAlignment="1">
      <alignment horizontal="center" vertical="center"/>
    </xf>
    <xf numFmtId="9" fontId="25" fillId="0" borderId="7" xfId="2" applyFont="1" applyBorder="1" applyAlignment="1">
      <alignment horizontal="center" vertical="center"/>
    </xf>
    <xf numFmtId="9" fontId="25" fillId="0" borderId="23" xfId="2" applyFont="1" applyBorder="1" applyAlignment="1">
      <alignment horizontal="center" vertical="center"/>
    </xf>
    <xf numFmtId="9" fontId="25" fillId="0" borderId="17" xfId="2" applyFont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 wrapText="1"/>
    </xf>
    <xf numFmtId="3" fontId="6" fillId="0" borderId="56" xfId="0" applyNumberFormat="1" applyFont="1" applyFill="1" applyBorder="1" applyAlignment="1">
      <alignment horizontal="center" vertical="center"/>
    </xf>
    <xf numFmtId="3" fontId="6" fillId="0" borderId="40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right"/>
    </xf>
    <xf numFmtId="3" fontId="26" fillId="0" borderId="56" xfId="12" applyNumberFormat="1" applyFont="1" applyFill="1" applyBorder="1"/>
    <xf numFmtId="10" fontId="26" fillId="0" borderId="40" xfId="12" applyNumberFormat="1" applyFont="1" applyBorder="1"/>
    <xf numFmtId="10" fontId="15" fillId="0" borderId="19" xfId="0" applyNumberFormat="1" applyFont="1" applyFill="1" applyBorder="1" applyAlignment="1">
      <alignment horizontal="right"/>
    </xf>
    <xf numFmtId="3" fontId="61" fillId="0" borderId="0" xfId="0" applyNumberFormat="1" applyFont="1"/>
    <xf numFmtId="10" fontId="15" fillId="0" borderId="16" xfId="0" applyNumberFormat="1" applyFont="1" applyFill="1" applyBorder="1" applyAlignment="1">
      <alignment horizontal="center"/>
    </xf>
    <xf numFmtId="10" fontId="15" fillId="0" borderId="19" xfId="0" applyNumberFormat="1" applyFont="1" applyFill="1" applyBorder="1" applyAlignment="1">
      <alignment horizontal="center"/>
    </xf>
    <xf numFmtId="10" fontId="15" fillId="0" borderId="40" xfId="0" applyNumberFormat="1" applyFont="1" applyFill="1" applyBorder="1" applyAlignment="1">
      <alignment horizontal="center"/>
    </xf>
    <xf numFmtId="0" fontId="12" fillId="0" borderId="66" xfId="42" applyFont="1" applyFill="1" applyBorder="1" applyAlignment="1">
      <alignment horizontal="justify" vertical="center"/>
    </xf>
    <xf numFmtId="0" fontId="6" fillId="0" borderId="17" xfId="12" applyFont="1" applyFill="1" applyBorder="1" applyAlignment="1">
      <alignment horizontal="justify" vertical="center"/>
    </xf>
    <xf numFmtId="0" fontId="6" fillId="0" borderId="17" xfId="12" applyFont="1" applyFill="1" applyBorder="1" applyAlignment="1">
      <alignment horizontal="left" vertical="center"/>
    </xf>
    <xf numFmtId="0" fontId="6" fillId="0" borderId="7" xfId="12" applyFont="1" applyFill="1" applyBorder="1" applyAlignment="1">
      <alignment horizontal="justify" vertical="center"/>
    </xf>
    <xf numFmtId="0" fontId="6" fillId="0" borderId="9" xfId="12" applyFont="1" applyFill="1" applyBorder="1" applyAlignment="1">
      <alignment horizontal="left" vertical="center"/>
    </xf>
    <xf numFmtId="2" fontId="25" fillId="0" borderId="11" xfId="12" applyNumberFormat="1" applyFont="1" applyBorder="1" applyAlignment="1">
      <alignment horizontal="center" vertical="center" wrapText="1"/>
    </xf>
    <xf numFmtId="2" fontId="25" fillId="0" borderId="19" xfId="12" applyNumberFormat="1" applyFont="1" applyBorder="1" applyAlignment="1">
      <alignment horizontal="center" vertical="center" wrapText="1"/>
    </xf>
    <xf numFmtId="2" fontId="25" fillId="0" borderId="56" xfId="12" applyNumberFormat="1" applyFont="1" applyBorder="1" applyAlignment="1">
      <alignment horizontal="center" vertical="center" wrapText="1"/>
    </xf>
    <xf numFmtId="2" fontId="25" fillId="0" borderId="40" xfId="12" applyNumberFormat="1" applyFont="1" applyBorder="1" applyAlignment="1">
      <alignment horizontal="center" vertical="center" wrapText="1"/>
    </xf>
    <xf numFmtId="0" fontId="9" fillId="0" borderId="45" xfId="12" applyFont="1" applyFill="1" applyBorder="1" applyAlignment="1">
      <alignment horizontal="center" vertical="center" wrapText="1"/>
    </xf>
    <xf numFmtId="170" fontId="15" fillId="0" borderId="54" xfId="6" applyNumberFormat="1" applyFont="1" applyFill="1" applyBorder="1" applyAlignment="1">
      <alignment vertical="center"/>
    </xf>
    <xf numFmtId="170" fontId="15" fillId="0" borderId="18" xfId="6" applyNumberFormat="1" applyFont="1" applyFill="1" applyBorder="1" applyAlignment="1">
      <alignment vertical="center"/>
    </xf>
    <xf numFmtId="10" fontId="15" fillId="0" borderId="19" xfId="27" applyNumberFormat="1" applyFont="1" applyFill="1" applyBorder="1" applyAlignment="1">
      <alignment horizontal="center" vertical="center"/>
    </xf>
    <xf numFmtId="170" fontId="15" fillId="0" borderId="44" xfId="6" applyNumberFormat="1" applyFont="1" applyFill="1" applyBorder="1" applyAlignment="1">
      <alignment vertical="center"/>
    </xf>
    <xf numFmtId="170" fontId="26" fillId="0" borderId="65" xfId="6" applyNumberFormat="1" applyFont="1" applyFill="1" applyBorder="1" applyAlignment="1">
      <alignment vertical="center"/>
    </xf>
    <xf numFmtId="172" fontId="38" fillId="4" borderId="3" xfId="12" applyNumberFormat="1" applyFont="1" applyFill="1" applyBorder="1" applyAlignment="1">
      <alignment horizontal="right" vertical="center"/>
    </xf>
    <xf numFmtId="171" fontId="12" fillId="4" borderId="39" xfId="12" applyNumberFormat="1" applyFont="1" applyFill="1" applyBorder="1"/>
    <xf numFmtId="10" fontId="12" fillId="4" borderId="64" xfId="27" applyNumberFormat="1" applyFont="1" applyFill="1" applyBorder="1" applyAlignment="1">
      <alignment horizontal="center"/>
    </xf>
    <xf numFmtId="177" fontId="12" fillId="4" borderId="39" xfId="12" applyNumberFormat="1" applyFont="1" applyFill="1" applyBorder="1"/>
    <xf numFmtId="176" fontId="6" fillId="0" borderId="0" xfId="12" applyNumberFormat="1"/>
    <xf numFmtId="10" fontId="12" fillId="4" borderId="42" xfId="2" applyNumberFormat="1" applyFont="1" applyFill="1" applyBorder="1" applyAlignment="1">
      <alignment horizontal="center" vertical="center"/>
    </xf>
    <xf numFmtId="10" fontId="12" fillId="4" borderId="3" xfId="2" applyNumberFormat="1" applyFont="1" applyFill="1" applyBorder="1" applyAlignment="1">
      <alignment horizontal="center" vertical="center"/>
    </xf>
    <xf numFmtId="39" fontId="12" fillId="4" borderId="42" xfId="8" applyNumberFormat="1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3" fontId="25" fillId="0" borderId="46" xfId="12" applyNumberFormat="1" applyFont="1" applyBorder="1" applyAlignment="1">
      <alignment vertical="center"/>
    </xf>
    <xf numFmtId="3" fontId="25" fillId="0" borderId="26" xfId="12" applyNumberFormat="1" applyFont="1" applyBorder="1" applyAlignment="1">
      <alignment vertical="center"/>
    </xf>
    <xf numFmtId="3" fontId="32" fillId="4" borderId="64" xfId="8" applyNumberFormat="1" applyFont="1" applyFill="1" applyBorder="1" applyAlignment="1">
      <alignment horizontal="center" vertical="center"/>
    </xf>
    <xf numFmtId="172" fontId="15" fillId="0" borderId="45" xfId="8" applyNumberFormat="1" applyFont="1" applyBorder="1" applyAlignment="1">
      <alignment horizontal="center" vertical="center"/>
    </xf>
    <xf numFmtId="172" fontId="15" fillId="0" borderId="25" xfId="8" applyNumberFormat="1" applyFont="1" applyBorder="1" applyAlignment="1">
      <alignment horizontal="center" vertical="center"/>
    </xf>
    <xf numFmtId="10" fontId="15" fillId="0" borderId="46" xfId="27" applyNumberFormat="1" applyFont="1" applyBorder="1" applyAlignment="1">
      <alignment horizontal="center" vertical="center"/>
    </xf>
    <xf numFmtId="10" fontId="26" fillId="4" borderId="64" xfId="27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48" fillId="0" borderId="0" xfId="46" applyFont="1" applyAlignment="1">
      <alignment horizontal="left" vertical="center" wrapText="1"/>
    </xf>
    <xf numFmtId="0" fontId="9" fillId="4" borderId="13" xfId="46" applyFont="1" applyFill="1" applyBorder="1" applyAlignment="1">
      <alignment horizontal="center" vertical="center"/>
    </xf>
    <xf numFmtId="0" fontId="9" fillId="4" borderId="6" xfId="46" applyFont="1" applyFill="1" applyBorder="1" applyAlignment="1">
      <alignment horizontal="center" vertical="center"/>
    </xf>
    <xf numFmtId="0" fontId="9" fillId="4" borderId="3" xfId="46" applyFont="1" applyFill="1" applyBorder="1" applyAlignment="1">
      <alignment horizontal="center" vertical="center"/>
    </xf>
    <xf numFmtId="0" fontId="9" fillId="4" borderId="4" xfId="46" applyFont="1" applyFill="1" applyBorder="1" applyAlignment="1">
      <alignment horizontal="center" vertical="center"/>
    </xf>
    <xf numFmtId="0" fontId="9" fillId="2" borderId="13" xfId="37" applyFont="1" applyFill="1" applyBorder="1" applyAlignment="1">
      <alignment horizontal="center" vertical="center"/>
    </xf>
    <xf numFmtId="0" fontId="9" fillId="2" borderId="6" xfId="37" applyFont="1" applyFill="1" applyBorder="1" applyAlignment="1">
      <alignment horizontal="center" vertical="center"/>
    </xf>
    <xf numFmtId="14" fontId="9" fillId="4" borderId="13" xfId="0" applyNumberFormat="1" applyFont="1" applyFill="1" applyBorder="1" applyAlignment="1">
      <alignment horizontal="center" vertical="center"/>
    </xf>
    <xf numFmtId="0" fontId="9" fillId="4" borderId="5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5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3" xfId="12" applyFont="1" applyFill="1" applyBorder="1" applyAlignment="1">
      <alignment horizontal="center" vertical="center"/>
    </xf>
    <xf numFmtId="0" fontId="9" fillId="4" borderId="43" xfId="12" applyFont="1" applyFill="1" applyBorder="1" applyAlignment="1">
      <alignment horizontal="center" vertical="center"/>
    </xf>
    <xf numFmtId="0" fontId="9" fillId="4" borderId="2" xfId="12" applyFont="1" applyFill="1" applyBorder="1" applyAlignment="1">
      <alignment horizontal="center" vertical="center"/>
    </xf>
    <xf numFmtId="0" fontId="9" fillId="4" borderId="3" xfId="12" applyFont="1" applyFill="1" applyBorder="1" applyAlignment="1">
      <alignment horizontal="center" vertical="center"/>
    </xf>
    <xf numFmtId="0" fontId="9" fillId="4" borderId="4" xfId="12" applyFont="1" applyFill="1" applyBorder="1" applyAlignment="1">
      <alignment horizontal="center" vertical="center"/>
    </xf>
    <xf numFmtId="0" fontId="9" fillId="4" borderId="31" xfId="12" applyFont="1" applyFill="1" applyBorder="1" applyAlignment="1">
      <alignment horizontal="center" vertical="center"/>
    </xf>
    <xf numFmtId="0" fontId="12" fillId="4" borderId="13" xfId="12" applyFont="1" applyFill="1" applyBorder="1" applyAlignment="1">
      <alignment horizontal="center" vertical="center"/>
    </xf>
    <xf numFmtId="0" fontId="12" fillId="4" borderId="6" xfId="12" applyFont="1" applyFill="1" applyBorder="1" applyAlignment="1">
      <alignment horizontal="center" vertical="center"/>
    </xf>
    <xf numFmtId="0" fontId="12" fillId="4" borderId="51" xfId="12" applyFont="1" applyFill="1" applyBorder="1" applyAlignment="1">
      <alignment horizontal="center" vertical="center"/>
    </xf>
    <xf numFmtId="0" fontId="26" fillId="0" borderId="0" xfId="12" applyFont="1" applyBorder="1" applyAlignment="1">
      <alignment horizontal="center" vertical="center" wrapText="1"/>
    </xf>
    <xf numFmtId="0" fontId="26" fillId="0" borderId="0" xfId="12" applyFont="1" applyBorder="1" applyAlignment="1">
      <alignment horizontal="center" vertical="center"/>
    </xf>
    <xf numFmtId="0" fontId="12" fillId="4" borderId="1" xfId="12" applyFont="1" applyFill="1" applyBorder="1" applyAlignment="1">
      <alignment horizontal="left" vertical="center" indent="2"/>
    </xf>
    <xf numFmtId="0" fontId="12" fillId="4" borderId="22" xfId="12" applyFont="1" applyFill="1" applyBorder="1" applyAlignment="1">
      <alignment horizontal="left" vertical="center" indent="2"/>
    </xf>
    <xf numFmtId="0" fontId="12" fillId="4" borderId="33" xfId="12" applyFont="1" applyFill="1" applyBorder="1" applyAlignment="1">
      <alignment horizontal="center" vertical="center"/>
    </xf>
    <xf numFmtId="0" fontId="12" fillId="4" borderId="43" xfId="12" applyFont="1" applyFill="1" applyBorder="1" applyAlignment="1">
      <alignment horizontal="center" vertical="center"/>
    </xf>
    <xf numFmtId="0" fontId="12" fillId="4" borderId="1" xfId="12" applyFont="1" applyFill="1" applyBorder="1" applyAlignment="1">
      <alignment horizontal="center" vertical="center" wrapText="1"/>
    </xf>
    <xf numFmtId="0" fontId="12" fillId="4" borderId="22" xfId="12" applyFont="1" applyFill="1" applyBorder="1" applyAlignment="1">
      <alignment horizontal="center" vertical="center"/>
    </xf>
    <xf numFmtId="0" fontId="12" fillId="4" borderId="54" xfId="12" applyFont="1" applyFill="1" applyBorder="1" applyAlignment="1">
      <alignment horizontal="center" vertical="center"/>
    </xf>
    <xf numFmtId="0" fontId="12" fillId="4" borderId="16" xfId="12" applyFont="1" applyFill="1" applyBorder="1" applyAlignment="1">
      <alignment horizontal="center" vertical="center"/>
    </xf>
    <xf numFmtId="0" fontId="9" fillId="4" borderId="5" xfId="12" applyFont="1" applyFill="1" applyBorder="1" applyAlignment="1">
      <alignment horizontal="center" vertical="center"/>
    </xf>
    <xf numFmtId="0" fontId="9" fillId="4" borderId="13" xfId="12" applyFont="1" applyFill="1" applyBorder="1" applyAlignment="1">
      <alignment horizontal="center" vertical="center"/>
    </xf>
    <xf numFmtId="0" fontId="9" fillId="4" borderId="6" xfId="12" applyFont="1" applyFill="1" applyBorder="1" applyAlignment="1">
      <alignment horizontal="center" vertical="center"/>
    </xf>
    <xf numFmtId="0" fontId="12" fillId="4" borderId="13" xfId="12" applyFont="1" applyFill="1" applyBorder="1" applyAlignment="1">
      <alignment horizontal="center" vertical="center" wrapText="1"/>
    </xf>
    <xf numFmtId="0" fontId="12" fillId="4" borderId="51" xfId="12" applyFont="1" applyFill="1" applyBorder="1" applyAlignment="1">
      <alignment horizontal="center" vertical="center" wrapText="1"/>
    </xf>
    <xf numFmtId="0" fontId="12" fillId="4" borderId="6" xfId="12" applyFont="1" applyFill="1" applyBorder="1" applyAlignment="1">
      <alignment horizontal="center" vertical="center" wrapText="1"/>
    </xf>
    <xf numFmtId="0" fontId="12" fillId="4" borderId="69" xfId="12" applyFont="1" applyFill="1" applyBorder="1" applyAlignment="1">
      <alignment horizontal="center" vertical="center" wrapText="1"/>
    </xf>
    <xf numFmtId="0" fontId="12" fillId="4" borderId="54" xfId="12" applyFont="1" applyFill="1" applyBorder="1" applyAlignment="1">
      <alignment horizontal="center" vertical="center" wrapText="1"/>
    </xf>
    <xf numFmtId="0" fontId="12" fillId="4" borderId="16" xfId="12" applyFont="1" applyFill="1" applyBorder="1" applyAlignment="1">
      <alignment horizontal="center" vertical="center" wrapText="1"/>
    </xf>
    <xf numFmtId="0" fontId="12" fillId="4" borderId="28" xfId="12" applyFont="1" applyFill="1" applyBorder="1" applyAlignment="1">
      <alignment horizontal="center" vertical="center" wrapText="1"/>
    </xf>
    <xf numFmtId="3" fontId="9" fillId="4" borderId="34" xfId="12" applyNumberFormat="1" applyFont="1" applyFill="1" applyBorder="1" applyAlignment="1">
      <alignment horizontal="center" vertical="center"/>
    </xf>
    <xf numFmtId="3" fontId="9" fillId="4" borderId="8" xfId="12" applyNumberFormat="1" applyFont="1" applyFill="1" applyBorder="1" applyAlignment="1">
      <alignment horizontal="center" vertical="center"/>
    </xf>
    <xf numFmtId="0" fontId="9" fillId="4" borderId="1" xfId="46" applyFont="1" applyFill="1" applyBorder="1" applyAlignment="1">
      <alignment horizontal="center" vertical="center" wrapText="1"/>
    </xf>
    <xf numFmtId="0" fontId="9" fillId="4" borderId="22" xfId="46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/>
    </xf>
    <xf numFmtId="0" fontId="47" fillId="0" borderId="0" xfId="12" applyFont="1" applyAlignment="1">
      <alignment horizontal="left" vertical="center" wrapText="1"/>
    </xf>
  </cellXfs>
  <cellStyles count="47">
    <cellStyle name="Encabezado 1" xfId="34"/>
    <cellStyle name="Euro" xfId="4"/>
    <cellStyle name="Millares" xfId="1" builtinId="3"/>
    <cellStyle name="Millares [0] 2" xfId="5"/>
    <cellStyle name="Millares 2" xfId="6"/>
    <cellStyle name="Millares 2 2" xfId="7"/>
    <cellStyle name="Millares 3" xfId="8"/>
    <cellStyle name="Millares 4" xfId="9"/>
    <cellStyle name="Millares 5" xfId="10"/>
    <cellStyle name="Millares 6" xfId="11"/>
    <cellStyle name="Millares 7" xfId="43"/>
    <cellStyle name="Millares 8" xfId="44"/>
    <cellStyle name="Normal" xfId="0" builtinId="0"/>
    <cellStyle name="Normal 10" xfId="12"/>
    <cellStyle name="Normal 10 2" xfId="13"/>
    <cellStyle name="Normal 10 3" xfId="14"/>
    <cellStyle name="Normal 10_2017.10.17 Memoria Punto 2 REC. TRIB . 2016. Cuadros" xfId="40"/>
    <cellStyle name="Normal 10_2017.10.24 Memoria Punto 2 REC. TRIB . 2016. Cuadros" xfId="41"/>
    <cellStyle name="Normal 11" xfId="15"/>
    <cellStyle name="Normal 12" xfId="33"/>
    <cellStyle name="Normal 12 2" xfId="46"/>
    <cellStyle name="Normal 13" xfId="42"/>
    <cellStyle name="Normal 2" xfId="3"/>
    <cellStyle name="Normal 2 2" xfId="16"/>
    <cellStyle name="Normal 2 3" xfId="17"/>
    <cellStyle name="Normal 3" xfId="18"/>
    <cellStyle name="Normal 4" xfId="19"/>
    <cellStyle name="Normal 5" xfId="20"/>
    <cellStyle name="Normal 6" xfId="21"/>
    <cellStyle name="Normal 6 2" xfId="22"/>
    <cellStyle name="Normal 6 2 2" xfId="23"/>
    <cellStyle name="Normal 6 2_2017.10.10 Memoria Punto 1 HTN. Cuadros" xfId="35"/>
    <cellStyle name="Normal 6_2017.10.10 Memoria Punto 1 HTN. Cuadros" xfId="36"/>
    <cellStyle name="Normal 7" xfId="24"/>
    <cellStyle name="Normal 8" xfId="25"/>
    <cellStyle name="Normal 9" xfId="26"/>
    <cellStyle name="Normal_datos personal  memoria 2015-2016 sin tgm" xfId="37"/>
    <cellStyle name="Normal_Datos personal memoria para enviar 2015-2016" xfId="38"/>
    <cellStyle name="Normal_datos presupuestos  memoria para enviar 2015-2016" xfId="39"/>
    <cellStyle name="Porcentaje" xfId="2" builtinId="5"/>
    <cellStyle name="Porcentaje 2" xfId="27"/>
    <cellStyle name="Porcentaje 3" xfId="28"/>
    <cellStyle name="Porcentaje 4" xfId="29"/>
    <cellStyle name="Porcentaje 5" xfId="30"/>
    <cellStyle name="Porcentaje 6" xfId="31"/>
    <cellStyle name="Porcentaje 7" xfId="45"/>
    <cellStyle name="Porcentual 2" xfId="32"/>
  </cellStyles>
  <dxfs count="0"/>
  <tableStyles count="0" defaultTableStyle="TableStyleMedium2" defaultPivotStyle="PivotStyleLight16"/>
  <colors>
    <mruColors>
      <color rgb="FF008000"/>
      <color rgb="FFFFCCFF"/>
      <color rgb="FF333399"/>
      <color rgb="FFFFFFCC"/>
      <color rgb="FF0066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2669808792543"/>
          <c:y val="0.25207790328230945"/>
          <c:w val="0.86474073862913925"/>
          <c:h val="0.534626761906436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'C3'!$B$3:$C$3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Ref>
              <c:f>'C3'!$A$5:$A$8</c:f>
              <c:strCache>
                <c:ptCount val="4"/>
                <c:pt idx="0">
                  <c:v>Gastos de personal</c:v>
                </c:pt>
                <c:pt idx="1">
                  <c:v>Gastos corrientes en bienes y servicios</c:v>
                </c:pt>
                <c:pt idx="2">
                  <c:v>Gastos financieros</c:v>
                </c:pt>
                <c:pt idx="3">
                  <c:v>Inversiones reales</c:v>
                </c:pt>
              </c:strCache>
            </c:strRef>
          </c:cat>
          <c:val>
            <c:numRef>
              <c:f>'C3'!$B$5:$B$8</c:f>
              <c:numCache>
                <c:formatCode>_(* #,##0.00_);_(* \(#,##0.00\);_(* "-"??_);_(@_)</c:formatCode>
                <c:ptCount val="4"/>
                <c:pt idx="0">
                  <c:v>15246.70318</c:v>
                </c:pt>
                <c:pt idx="1">
                  <c:v>7380.3183499999996</c:v>
                </c:pt>
                <c:pt idx="2">
                  <c:v>2593.46614</c:v>
                </c:pt>
                <c:pt idx="3">
                  <c:v>1449.23317</c:v>
                </c:pt>
              </c:numCache>
            </c:numRef>
          </c:val>
        </c:ser>
        <c:ser>
          <c:idx val="1"/>
          <c:order val="1"/>
          <c:tx>
            <c:strRef>
              <c:f>'C3'!$D$3:$E$3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Ref>
              <c:f>'C3'!$A$5:$A$8</c:f>
              <c:strCache>
                <c:ptCount val="4"/>
                <c:pt idx="0">
                  <c:v>Gastos de personal</c:v>
                </c:pt>
                <c:pt idx="1">
                  <c:v>Gastos corrientes en bienes y servicios</c:v>
                </c:pt>
                <c:pt idx="2">
                  <c:v>Gastos financieros</c:v>
                </c:pt>
                <c:pt idx="3">
                  <c:v>Inversiones reales</c:v>
                </c:pt>
              </c:strCache>
            </c:strRef>
          </c:cat>
          <c:val>
            <c:numRef>
              <c:f>'C3'!$D$5:$D$8</c:f>
              <c:numCache>
                <c:formatCode>_(* #,##0.00_);_(* \(#,##0.00\);_(* "-"??_);_(@_)</c:formatCode>
                <c:ptCount val="4"/>
                <c:pt idx="0">
                  <c:v>15527.24</c:v>
                </c:pt>
                <c:pt idx="1">
                  <c:v>7173.79</c:v>
                </c:pt>
                <c:pt idx="2">
                  <c:v>1082.3800000000001</c:v>
                </c:pt>
                <c:pt idx="3">
                  <c:v>1596.02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overlap val="-27"/>
        <c:axId val="103021952"/>
        <c:axId val="103097472"/>
      </c:barChart>
      <c:catAx>
        <c:axId val="10302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097472"/>
        <c:crosses val="autoZero"/>
        <c:auto val="1"/>
        <c:lblAlgn val="ctr"/>
        <c:lblOffset val="100"/>
        <c:noMultiLvlLbl val="0"/>
      </c:catAx>
      <c:valAx>
        <c:axId val="10309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miles de €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3021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15931521522233"/>
          <c:y val="0.92350310143816294"/>
          <c:w val="0.13278513029624109"/>
          <c:h val="5.81718238343790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'G5'!$A$26</c:f>
              <c:strCache>
                <c:ptCount val="1"/>
                <c:pt idx="0">
                  <c:v>Femenino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2017</c:v>
                </c:pt>
                <c:pt idx="1">
                  <c:v>2018</c:v>
                </c:pt>
              </c:numCache>
            </c:numRef>
          </c:cat>
          <c:val>
            <c:numRef>
              <c:f>'G5'!$B$26:$C$26</c:f>
              <c:numCache>
                <c:formatCode>#,##0.00</c:formatCode>
                <c:ptCount val="2"/>
                <c:pt idx="0">
                  <c:v>47.19</c:v>
                </c:pt>
                <c:pt idx="1">
                  <c:v>47.4</c:v>
                </c:pt>
              </c:numCache>
            </c:numRef>
          </c:val>
        </c:ser>
        <c:ser>
          <c:idx val="1"/>
          <c:order val="1"/>
          <c:tx>
            <c:strRef>
              <c:f>'G5'!$A$27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2017</c:v>
                </c:pt>
                <c:pt idx="1">
                  <c:v>2018</c:v>
                </c:pt>
              </c:numCache>
            </c:numRef>
          </c:cat>
          <c:val>
            <c:numRef>
              <c:f>'G5'!$B$27:$C$27</c:f>
              <c:numCache>
                <c:formatCode>#,##0.00</c:formatCode>
                <c:ptCount val="2"/>
                <c:pt idx="0">
                  <c:v>48.62</c:v>
                </c:pt>
                <c:pt idx="1">
                  <c:v>47.61</c:v>
                </c:pt>
              </c:numCache>
            </c:numRef>
          </c:val>
        </c:ser>
        <c:ser>
          <c:idx val="2"/>
          <c:order val="2"/>
          <c:tx>
            <c:strRef>
              <c:f>'G5'!$A$28</c:f>
              <c:strCache>
                <c:ptCount val="1"/>
                <c:pt idx="0">
                  <c:v>Total Personal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'G5'!$B$25:$C$25</c:f>
              <c:numCache>
                <c:formatCode>General</c:formatCode>
                <c:ptCount val="2"/>
                <c:pt idx="0">
                  <c:v>2017</c:v>
                </c:pt>
                <c:pt idx="1">
                  <c:v>2018</c:v>
                </c:pt>
              </c:numCache>
            </c:numRef>
          </c:cat>
          <c:val>
            <c:numRef>
              <c:f>'G5'!$B$28:$C$28</c:f>
              <c:numCache>
                <c:formatCode>#,##0.00</c:formatCode>
                <c:ptCount val="2"/>
                <c:pt idx="0">
                  <c:v>47.66</c:v>
                </c:pt>
                <c:pt idx="1">
                  <c:v>47.61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overlap val="-10"/>
        <c:axId val="111461120"/>
        <c:axId val="111462656"/>
      </c:barChart>
      <c:catAx>
        <c:axId val="111461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462656"/>
        <c:crosses val="autoZero"/>
        <c:auto val="1"/>
        <c:lblAlgn val="ctr"/>
        <c:lblOffset val="100"/>
        <c:noMultiLvlLbl val="0"/>
      </c:catAx>
      <c:valAx>
        <c:axId val="111462656"/>
        <c:scaling>
          <c:orientation val="minMax"/>
          <c:max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años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53560075823855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111461120"/>
        <c:crosses val="autoZero"/>
        <c:crossBetween val="between"/>
        <c:majorUnit val="1"/>
        <c:minorUnit val="0.1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3070811631411"/>
          <c:y val="0.15569480144376341"/>
          <c:w val="0.69254083390328236"/>
          <c:h val="0.376923926361011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'G6'!$B$34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'G6'!$A$35:$A$45</c:f>
              <c:strCache>
                <c:ptCount val="11"/>
                <c:pt idx="0">
                  <c:v>Dirección</c:v>
                </c:pt>
                <c:pt idx="1">
                  <c:v>Administración</c:v>
                </c:pt>
                <c:pt idx="2">
                  <c:v>Asistencia e Información al Contribuyente</c:v>
                </c:pt>
                <c:pt idx="3">
                  <c:v>Convenio Económico y Planificación Financiera</c:v>
                </c:pt>
                <c:pt idx="4">
                  <c:v>Desarrollo Normativo y Asesoramiento Jurídico</c:v>
                </c:pt>
                <c:pt idx="5">
                  <c:v>Gestión del IRPF y sobre el Patrimonio</c:v>
                </c:pt>
                <c:pt idx="6">
                  <c:v>Gestión Tributaria</c:v>
                </c:pt>
                <c:pt idx="7">
                  <c:v>Inspección Tributaria</c:v>
                </c:pt>
                <c:pt idx="8">
                  <c:v>Recaudación</c:v>
                </c:pt>
                <c:pt idx="9">
                  <c:v>Riqueza Territorial y Tributos Patrimoniales</c:v>
                </c:pt>
                <c:pt idx="10">
                  <c:v>Sistemas de Información Tributaria</c:v>
                </c:pt>
              </c:strCache>
            </c:strRef>
          </c:cat>
          <c:val>
            <c:numRef>
              <c:f>'G6'!$B$35:$B$45</c:f>
              <c:numCache>
                <c:formatCode>#,##0_ ;\-#,##0\ </c:formatCode>
                <c:ptCount val="11"/>
                <c:pt idx="0">
                  <c:v>2</c:v>
                </c:pt>
                <c:pt idx="1">
                  <c:v>5</c:v>
                </c:pt>
                <c:pt idx="2">
                  <c:v>66</c:v>
                </c:pt>
                <c:pt idx="3">
                  <c:v>8</c:v>
                </c:pt>
                <c:pt idx="4">
                  <c:v>8</c:v>
                </c:pt>
                <c:pt idx="5">
                  <c:v>51</c:v>
                </c:pt>
                <c:pt idx="6">
                  <c:v>48</c:v>
                </c:pt>
                <c:pt idx="7">
                  <c:v>43</c:v>
                </c:pt>
                <c:pt idx="8">
                  <c:v>31</c:v>
                </c:pt>
                <c:pt idx="9">
                  <c:v>32</c:v>
                </c:pt>
                <c:pt idx="10">
                  <c:v>22</c:v>
                </c:pt>
              </c:numCache>
            </c:numRef>
          </c:val>
        </c:ser>
        <c:ser>
          <c:idx val="2"/>
          <c:order val="1"/>
          <c:tx>
            <c:strRef>
              <c:f>'G6'!$C$34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'G6'!$A$35:$A$45</c:f>
              <c:strCache>
                <c:ptCount val="11"/>
                <c:pt idx="0">
                  <c:v>Dirección</c:v>
                </c:pt>
                <c:pt idx="1">
                  <c:v>Administración</c:v>
                </c:pt>
                <c:pt idx="2">
                  <c:v>Asistencia e Información al Contribuyente</c:v>
                </c:pt>
                <c:pt idx="3">
                  <c:v>Convenio Económico y Planificación Financiera</c:v>
                </c:pt>
                <c:pt idx="4">
                  <c:v>Desarrollo Normativo y Asesoramiento Jurídico</c:v>
                </c:pt>
                <c:pt idx="5">
                  <c:v>Gestión del IRPF y sobre el Patrimonio</c:v>
                </c:pt>
                <c:pt idx="6">
                  <c:v>Gestión Tributaria</c:v>
                </c:pt>
                <c:pt idx="7">
                  <c:v>Inspección Tributaria</c:v>
                </c:pt>
                <c:pt idx="8">
                  <c:v>Recaudación</c:v>
                </c:pt>
                <c:pt idx="9">
                  <c:v>Riqueza Territorial y Tributos Patrimoniales</c:v>
                </c:pt>
                <c:pt idx="10">
                  <c:v>Sistemas de Información Tributaria</c:v>
                </c:pt>
              </c:strCache>
            </c:strRef>
          </c:cat>
          <c:val>
            <c:numRef>
              <c:f>'G6'!$C$35:$C$45</c:f>
              <c:numCache>
                <c:formatCode>#,##0_ ;\-#,##0\ </c:formatCode>
                <c:ptCount val="11"/>
                <c:pt idx="0">
                  <c:v>2</c:v>
                </c:pt>
                <c:pt idx="1">
                  <c:v>5</c:v>
                </c:pt>
                <c:pt idx="2">
                  <c:v>72</c:v>
                </c:pt>
                <c:pt idx="3">
                  <c:v>7</c:v>
                </c:pt>
                <c:pt idx="4">
                  <c:v>7</c:v>
                </c:pt>
                <c:pt idx="5">
                  <c:v>51</c:v>
                </c:pt>
                <c:pt idx="6">
                  <c:v>49</c:v>
                </c:pt>
                <c:pt idx="7">
                  <c:v>44</c:v>
                </c:pt>
                <c:pt idx="8">
                  <c:v>30</c:v>
                </c:pt>
                <c:pt idx="9">
                  <c:v>28</c:v>
                </c:pt>
                <c:pt idx="10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-12"/>
        <c:axId val="112107904"/>
        <c:axId val="112109440"/>
      </c:barChart>
      <c:catAx>
        <c:axId val="11210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sz="800"/>
            </a:pPr>
            <a:endParaRPr lang="es-ES"/>
          </a:p>
        </c:txPr>
        <c:crossAx val="11210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10944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personas</a:t>
                </a:r>
              </a:p>
            </c:rich>
          </c:tx>
          <c:layout>
            <c:manualLayout>
              <c:xMode val="edge"/>
              <c:yMode val="edge"/>
              <c:x val="3.0536408805597121E-2"/>
              <c:y val="0.29386749477585611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1121079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592768952968197"/>
          <c:y val="0.94769444342197295"/>
          <c:w val="0.20206553230690399"/>
          <c:h val="5.230560175546741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989260717410322"/>
          <c:y val="0.16227617381160686"/>
          <c:w val="0.57528805774278213"/>
          <c:h val="0.721599227179935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'G8'!$B$25:$C$25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'G8'!$A$26:$A$30</c:f>
              <c:strCache>
                <c:ptCount val="5"/>
                <c:pt idx="0">
                  <c:v>Ocupando plaza como titular</c:v>
                </c:pt>
                <c:pt idx="1">
                  <c:v>Jefaturas</c:v>
                </c:pt>
                <c:pt idx="2">
                  <c:v>Contratados</c:v>
                </c:pt>
                <c:pt idx="3">
                  <c:v>Formación</c:v>
                </c:pt>
                <c:pt idx="4">
                  <c:v>Otros</c:v>
                </c:pt>
              </c:strCache>
            </c:strRef>
          </c:cat>
          <c:val>
            <c:numRef>
              <c:f>'G8'!$C$26:$C$30</c:f>
              <c:numCache>
                <c:formatCode>0.0%</c:formatCode>
                <c:ptCount val="5"/>
                <c:pt idx="0">
                  <c:v>0.54113924050632911</c:v>
                </c:pt>
                <c:pt idx="1">
                  <c:v>0.20253164556962025</c:v>
                </c:pt>
                <c:pt idx="2">
                  <c:v>0.16455696202531644</c:v>
                </c:pt>
                <c:pt idx="3">
                  <c:v>7.5949367088607597E-2</c:v>
                </c:pt>
                <c:pt idx="4">
                  <c:v>1.5822784810126583E-2</c:v>
                </c:pt>
              </c:numCache>
            </c:numRef>
          </c:val>
        </c:ser>
        <c:ser>
          <c:idx val="1"/>
          <c:order val="1"/>
          <c:tx>
            <c:strRef>
              <c:f>'G8'!$D$25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'G8'!$A$26:$A$30</c:f>
              <c:strCache>
                <c:ptCount val="5"/>
                <c:pt idx="0">
                  <c:v>Ocupando plaza como titular</c:v>
                </c:pt>
                <c:pt idx="1">
                  <c:v>Jefaturas</c:v>
                </c:pt>
                <c:pt idx="2">
                  <c:v>Contratados</c:v>
                </c:pt>
                <c:pt idx="3">
                  <c:v>Formación</c:v>
                </c:pt>
                <c:pt idx="4">
                  <c:v>Otros</c:v>
                </c:pt>
              </c:strCache>
            </c:strRef>
          </c:cat>
          <c:val>
            <c:numRef>
              <c:f>'G8'!$E$26:$E$30</c:f>
              <c:numCache>
                <c:formatCode>0.0%</c:formatCode>
                <c:ptCount val="5"/>
                <c:pt idx="0">
                  <c:v>0.57499999999999996</c:v>
                </c:pt>
                <c:pt idx="1">
                  <c:v>0.19687499999999999</c:v>
                </c:pt>
                <c:pt idx="2">
                  <c:v>0.16250000000000001</c:v>
                </c:pt>
                <c:pt idx="3">
                  <c:v>0.05</c:v>
                </c:pt>
                <c:pt idx="4">
                  <c:v>1.5625E-2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5"/>
        <c:axId val="112189440"/>
        <c:axId val="112190976"/>
      </c:barChart>
      <c:catAx>
        <c:axId val="11218944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112190976"/>
        <c:crosses val="autoZero"/>
        <c:auto val="1"/>
        <c:lblAlgn val="ctr"/>
        <c:lblOffset val="100"/>
        <c:noMultiLvlLbl val="0"/>
      </c:catAx>
      <c:valAx>
        <c:axId val="112190976"/>
        <c:scaling>
          <c:orientation val="minMax"/>
        </c:scaling>
        <c:delete val="0"/>
        <c:axPos val="t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s-ES" b="0"/>
                  <a:t>porcentaje</a:t>
                </a:r>
              </a:p>
            </c:rich>
          </c:tx>
          <c:layout>
            <c:manualLayout>
              <c:xMode val="edge"/>
              <c:yMode val="edge"/>
              <c:x val="0.60118428590840767"/>
              <c:y val="1.5909204563872098E-2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12189440"/>
        <c:crossesAt val="1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'G11'!$A$37</c:f>
              <c:strCache>
                <c:ptCount val="1"/>
                <c:pt idx="0">
                  <c:v>Recaudación íntegra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Lbl>
              <c:idx val="0"/>
              <c:layout>
                <c:manualLayout>
                  <c:x val="-1.2394864984506419E-2"/>
                  <c:y val="-3.6493968232595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7.4369189907038516E-2"/>
                  <c:y val="-3.9100680249209881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1248339973439574E-2"/>
                  <c:y val="-5.47409523488938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'G11'!$B$36:$M$36</c:f>
              <c:numCache>
                <c:formatCode>General</c:formatCod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numCache>
            </c:numRef>
          </c:cat>
          <c:val>
            <c:numRef>
              <c:f>'G11'!$B$37:$M$37</c:f>
              <c:numCache>
                <c:formatCode>#,##0_ ;\-#,##0\ </c:formatCode>
                <c:ptCount val="12"/>
                <c:pt idx="0">
                  <c:v>4569564.6942950003</c:v>
                </c:pt>
                <c:pt idx="1">
                  <c:v>4310607.8166413335</c:v>
                </c:pt>
                <c:pt idx="2">
                  <c:v>4068712.8816560996</c:v>
                </c:pt>
                <c:pt idx="3">
                  <c:v>3954897.5947099994</c:v>
                </c:pt>
                <c:pt idx="4">
                  <c:v>4034191.014140001</c:v>
                </c:pt>
                <c:pt idx="5">
                  <c:v>4070844.3805172136</c:v>
                </c:pt>
                <c:pt idx="6">
                  <c:v>4368385.4952831548</c:v>
                </c:pt>
                <c:pt idx="7">
                  <c:v>4255033.6640033815</c:v>
                </c:pt>
                <c:pt idx="8">
                  <c:v>4398741.824022294</c:v>
                </c:pt>
                <c:pt idx="9">
                  <c:v>4563540.837909136</c:v>
                </c:pt>
                <c:pt idx="10">
                  <c:v>4959181.2822870379</c:v>
                </c:pt>
                <c:pt idx="11">
                  <c:v>5107259.0582420966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'G11'!$A$38</c:f>
              <c:strCache>
                <c:ptCount val="1"/>
                <c:pt idx="0">
                  <c:v>Devoluciones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649396823259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8.1451969898185039E-2"/>
                  <c:y val="-4.9527733568580541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2.1248339973439574E-2"/>
                  <c:y val="-3.910068024920988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'G11'!$B$36:$M$36</c:f>
              <c:numCache>
                <c:formatCode>General</c:formatCod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numCache>
            </c:numRef>
          </c:cat>
          <c:val>
            <c:numRef>
              <c:f>'G11'!$B$38:$M$38</c:f>
              <c:numCache>
                <c:formatCode>#,##0_ ;\-#,##0\ </c:formatCode>
                <c:ptCount val="12"/>
                <c:pt idx="0">
                  <c:v>975947.18363299989</c:v>
                </c:pt>
                <c:pt idx="1">
                  <c:v>1131418.4112130001</c:v>
                </c:pt>
                <c:pt idx="2">
                  <c:v>1032557.03625</c:v>
                </c:pt>
                <c:pt idx="3">
                  <c:v>1085991.9175</c:v>
                </c:pt>
                <c:pt idx="4">
                  <c:v>891687.28760599997</c:v>
                </c:pt>
                <c:pt idx="5">
                  <c:v>1092254.5549000001</c:v>
                </c:pt>
                <c:pt idx="6">
                  <c:v>1461255.496945</c:v>
                </c:pt>
                <c:pt idx="7">
                  <c:v>1247467.96845</c:v>
                </c:pt>
                <c:pt idx="8">
                  <c:v>1200312.0317500001</c:v>
                </c:pt>
                <c:pt idx="9">
                  <c:v>1313808.9812799999</c:v>
                </c:pt>
                <c:pt idx="10">
                  <c:v>1276510.16967</c:v>
                </c:pt>
                <c:pt idx="11">
                  <c:v>1624305.46783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'G11'!$A$39</c:f>
              <c:strCache>
                <c:ptCount val="1"/>
                <c:pt idx="0">
                  <c:v>Recaudación líquida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1280544199367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6.9057104913678613E-2"/>
                  <c:y val="-3.3887256215981897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1.7706949977866312E-2"/>
                  <c:y val="3.64939682325958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'G11'!$B$36:$M$36</c:f>
              <c:numCache>
                <c:formatCode>General</c:formatCod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numCache>
            </c:numRef>
          </c:cat>
          <c:val>
            <c:numRef>
              <c:f>'G11'!$B$39:$M$39</c:f>
              <c:numCache>
                <c:formatCode>#,##0_ ;\-#,##0\ </c:formatCode>
                <c:ptCount val="12"/>
                <c:pt idx="0">
                  <c:v>3593617.5106620006</c:v>
                </c:pt>
                <c:pt idx="1">
                  <c:v>3179189.4054283332</c:v>
                </c:pt>
                <c:pt idx="2">
                  <c:v>3036155.8454060997</c:v>
                </c:pt>
                <c:pt idx="3">
                  <c:v>2868905.6772099994</c:v>
                </c:pt>
                <c:pt idx="4">
                  <c:v>3142503.7265340011</c:v>
                </c:pt>
                <c:pt idx="5">
                  <c:v>2978589.8256172137</c:v>
                </c:pt>
                <c:pt idx="6">
                  <c:v>2907129.9983381545</c:v>
                </c:pt>
                <c:pt idx="7">
                  <c:v>3007565.6955533815</c:v>
                </c:pt>
                <c:pt idx="8">
                  <c:v>3198429.7922722939</c:v>
                </c:pt>
                <c:pt idx="9">
                  <c:v>3249731.856629136</c:v>
                </c:pt>
                <c:pt idx="10">
                  <c:v>3682671.1126170363</c:v>
                </c:pt>
                <c:pt idx="11">
                  <c:v>3482953.5904120966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77504"/>
        <c:axId val="111891584"/>
      </c:lineChart>
      <c:catAx>
        <c:axId val="11187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891584"/>
        <c:crosses val="autoZero"/>
        <c:auto val="1"/>
        <c:lblAlgn val="ctr"/>
        <c:lblOffset val="100"/>
        <c:noMultiLvlLbl val="0"/>
      </c:catAx>
      <c:valAx>
        <c:axId val="1118915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miles €</a:t>
                </a:r>
              </a:p>
            </c:rich>
          </c:tx>
          <c:layout>
            <c:manualLayout>
              <c:xMode val="edge"/>
              <c:yMode val="edge"/>
              <c:x val="1.2394864984506419E-2"/>
              <c:y val="0.405080379093923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187750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'G16'!$C$25</c:f>
              <c:strCache>
                <c:ptCount val="1"/>
                <c:pt idx="0">
                  <c:v>2018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'G16'!$A$27:$A$28</c:f>
              <c:strCache>
                <c:ptCount val="2"/>
                <c:pt idx="0">
                  <c:v>Recaudación gestión directa</c:v>
                </c:pt>
                <c:pt idx="1">
                  <c:v>Ajustes fiscales</c:v>
                </c:pt>
              </c:strCache>
            </c:strRef>
          </c:cat>
          <c:val>
            <c:numRef>
              <c:f>'G16'!$C$27:$C$28</c:f>
              <c:numCache>
                <c:formatCode>#,##0.00_ ;\-#,##0.00\ </c:formatCode>
                <c:ptCount val="2"/>
                <c:pt idx="0">
                  <c:v>2460658.0424220962</c:v>
                </c:pt>
                <c:pt idx="1">
                  <c:v>1022295.5479900001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/>
      <c:overlay val="0"/>
    </c:legend>
    <c:plotVisOnly val="1"/>
    <c:dispBlanksAs val="zero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'G16'!$B$25</c:f>
              <c:strCache>
                <c:ptCount val="1"/>
                <c:pt idx="0">
                  <c:v>2017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'G16'!$A$27:$A$28</c:f>
              <c:strCache>
                <c:ptCount val="2"/>
                <c:pt idx="0">
                  <c:v>Recaudación gestión directa</c:v>
                </c:pt>
                <c:pt idx="1">
                  <c:v>Ajustes fiscales</c:v>
                </c:pt>
              </c:strCache>
            </c:strRef>
          </c:cat>
          <c:val>
            <c:numRef>
              <c:f>'G16'!$B$27:$B$28</c:f>
              <c:numCache>
                <c:formatCode>#,##0.00_ ;\-#,##0.00\ </c:formatCode>
                <c:ptCount val="2"/>
                <c:pt idx="0">
                  <c:v>2679701.3072870364</c:v>
                </c:pt>
                <c:pt idx="1">
                  <c:v>1002969.8053299998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s-ES" sz="1000" b="1"/>
              <a:t>Año 2018</a:t>
            </a:r>
          </a:p>
        </c:rich>
      </c:tx>
      <c:layout>
        <c:manualLayout>
          <c:xMode val="edge"/>
          <c:yMode val="edge"/>
          <c:x val="3.920219678951959E-2"/>
          <c:y val="4.2071197411003236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7799352750809061"/>
          <c:w val="1"/>
          <c:h val="0.45509364727467316"/>
        </c:manualLayout>
      </c:layout>
      <c:pie3DChart>
        <c:varyColors val="1"/>
        <c:ser>
          <c:idx val="0"/>
          <c:order val="0"/>
          <c:dLbls>
            <c:dLbl>
              <c:idx val="5"/>
              <c:layout>
                <c:manualLayout>
                  <c:x val="-6.4803555929295745E-3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4.8602666946971811E-3"/>
                  <c:y val="-3.236245954692556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2.9161600168183088E-2"/>
                  <c:y val="-4.854368932038834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3.7262044659345114E-2"/>
                  <c:y val="-1.29449838187702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'G20'!$A$32:$A$37</c:f>
              <c:strCache>
                <c:ptCount val="6"/>
                <c:pt idx="0">
                  <c:v>Emisión de certificaciones/ incumplimientos / Requerimientos</c:v>
                </c:pt>
                <c:pt idx="1">
                  <c:v>Información y recepción de autoliquidaciones de Sucesiones, ITP y AJD</c:v>
                </c:pt>
                <c:pt idx="2">
                  <c:v>Gestiones sobre recaudación (aplazamientos, providencias de apremio, etc)</c:v>
                </c:pt>
                <c:pt idx="3">
                  <c:v>Consultas generales sobre IRPF (propuestas, PINs, devoluciones,liquidaciones)</c:v>
                </c:pt>
                <c:pt idx="4">
                  <c:v>Bases de datos (NIFs, altas, bajas, modificaciones)</c:v>
                </c:pt>
                <c:pt idx="5">
                  <c:v>Otros conceptos</c:v>
                </c:pt>
              </c:strCache>
            </c:strRef>
          </c:cat>
          <c:val>
            <c:numRef>
              <c:f>'G20'!$B$32:$B$37</c:f>
              <c:numCache>
                <c:formatCode>0.00%</c:formatCode>
                <c:ptCount val="6"/>
                <c:pt idx="0">
                  <c:v>0.36680000000000001</c:v>
                </c:pt>
                <c:pt idx="1">
                  <c:v>0.24629999999999999</c:v>
                </c:pt>
                <c:pt idx="2">
                  <c:v>0.1036</c:v>
                </c:pt>
                <c:pt idx="3">
                  <c:v>4.3400000000000001E-2</c:v>
                </c:pt>
                <c:pt idx="4">
                  <c:v>5.0299999999999997E-2</c:v>
                </c:pt>
                <c:pt idx="5">
                  <c:v>0.18959999999999999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8.6455320108647683E-3"/>
          <c:y val="0.81180414341411211"/>
          <c:w val="0.99135446798913518"/>
          <c:h val="0.1881958565858879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29780784444198"/>
          <c:y val="3.816570098549002E-2"/>
          <c:w val="0.82675351683835685"/>
          <c:h val="0.77544174783778019"/>
        </c:manualLayout>
      </c:layout>
      <c:lineChart>
        <c:grouping val="standard"/>
        <c:varyColors val="0"/>
        <c:ser>
          <c:idx val="1"/>
          <c:order val="0"/>
          <c:tx>
            <c:strRef>
              <c:f>'G21'!$B$26</c:f>
              <c:strCache>
                <c:ptCount val="1"/>
                <c:pt idx="0">
                  <c:v>Personas atendidas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8779342723004695E-2"/>
                  <c:y val="-5.450733752620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2.3474178403755826E-2"/>
                  <c:y val="-2.51572327044024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3474178403755867E-2"/>
                  <c:y val="-4.1928721174004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9.3896713615023476E-3"/>
                  <c:y val="-2.5157232704402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3474178403755869E-3"/>
                  <c:y val="-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1.3127049163383182E-2"/>
                  <c:y val="5.3200318573561285E-2"/>
                </c:manualLayout>
              </c:layout>
              <c:spPr/>
              <c:txPr>
                <a:bodyPr/>
                <a:lstStyle/>
                <a:p>
                  <a:pPr>
                    <a:defRPr sz="1000"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3.7505854752523378E-3"/>
                  <c:y val="3.32501991084757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1000"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'G21'!$A$27:$A$36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'G21'!$B$27:$B$36</c:f>
              <c:numCache>
                <c:formatCode>#,##0_ ;\-#,##0\ </c:formatCode>
                <c:ptCount val="10"/>
                <c:pt idx="0">
                  <c:v>86679</c:v>
                </c:pt>
                <c:pt idx="1">
                  <c:v>76275</c:v>
                </c:pt>
                <c:pt idx="2">
                  <c:v>75838</c:v>
                </c:pt>
                <c:pt idx="3">
                  <c:v>70229</c:v>
                </c:pt>
                <c:pt idx="4">
                  <c:v>76655</c:v>
                </c:pt>
                <c:pt idx="5">
                  <c:v>75449</c:v>
                </c:pt>
                <c:pt idx="6">
                  <c:v>71759</c:v>
                </c:pt>
                <c:pt idx="7">
                  <c:v>70153</c:v>
                </c:pt>
                <c:pt idx="8">
                  <c:v>67654</c:v>
                </c:pt>
                <c:pt idx="9">
                  <c:v>64880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5280"/>
        <c:axId val="113771648"/>
      </c:lineChart>
      <c:catAx>
        <c:axId val="113745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771648"/>
        <c:crosses val="autoZero"/>
        <c:auto val="1"/>
        <c:lblAlgn val="ctr"/>
        <c:lblOffset val="100"/>
        <c:noMultiLvlLbl val="0"/>
      </c:catAx>
      <c:valAx>
        <c:axId val="113771648"/>
        <c:scaling>
          <c:orientation val="minMax"/>
          <c:max val="90000"/>
          <c:min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3745280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'G22'!$B$25</c:f>
              <c:strCache>
                <c:ptCount val="1"/>
                <c:pt idx="0">
                  <c:v>Personas atendidas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4.9529470034670627E-3"/>
                  <c:y val="2.4968789013732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4858841010401098E-2"/>
                  <c:y val="-4.9937578027465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4858841010401188E-2"/>
                  <c:y val="-4.161464835622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"/>
                  <c:y val="3.7453183520599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"/>
                  <c:y val="-1.0554089709762541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'G22'!$A$26:$A$35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'G22'!$B$26:$B$35</c:f>
              <c:numCache>
                <c:formatCode>#,##0_ ;\-#,##0\ </c:formatCode>
                <c:ptCount val="10"/>
                <c:pt idx="0">
                  <c:v>14908</c:v>
                </c:pt>
                <c:pt idx="1">
                  <c:v>15668</c:v>
                </c:pt>
                <c:pt idx="2">
                  <c:v>13556</c:v>
                </c:pt>
                <c:pt idx="3">
                  <c:v>14643</c:v>
                </c:pt>
                <c:pt idx="4">
                  <c:v>15229</c:v>
                </c:pt>
                <c:pt idx="5">
                  <c:v>16659</c:v>
                </c:pt>
                <c:pt idx="6">
                  <c:v>16114</c:v>
                </c:pt>
                <c:pt idx="7">
                  <c:v>15926</c:v>
                </c:pt>
                <c:pt idx="8">
                  <c:v>17460</c:v>
                </c:pt>
                <c:pt idx="9">
                  <c:v>16732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30528"/>
        <c:axId val="113840512"/>
      </c:lineChart>
      <c:catAx>
        <c:axId val="11383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40512"/>
        <c:crosses val="autoZero"/>
        <c:auto val="1"/>
        <c:lblAlgn val="ctr"/>
        <c:lblOffset val="100"/>
        <c:noMultiLvlLbl val="0"/>
      </c:catAx>
      <c:valAx>
        <c:axId val="113840512"/>
        <c:scaling>
          <c:orientation val="minMax"/>
          <c:max val="18000"/>
          <c:min val="1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3830528"/>
        <c:crosses val="autoZero"/>
        <c:crossBetween val="between"/>
        <c:majorUnit val="2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'G24'!$B$26</c:f>
              <c:strCache>
                <c:ptCount val="1"/>
                <c:pt idx="0">
                  <c:v>Llamadas recibidas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'G24'!$A$27:$A$36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'G24'!$B$27:$B$36</c:f>
              <c:numCache>
                <c:formatCode>#,##0_ ;\-#,##0\ </c:formatCode>
                <c:ptCount val="10"/>
                <c:pt idx="0">
                  <c:v>211853</c:v>
                </c:pt>
                <c:pt idx="1">
                  <c:v>207792</c:v>
                </c:pt>
                <c:pt idx="2">
                  <c:v>196404</c:v>
                </c:pt>
                <c:pt idx="3">
                  <c:v>219248</c:v>
                </c:pt>
                <c:pt idx="4">
                  <c:v>236699</c:v>
                </c:pt>
                <c:pt idx="5">
                  <c:v>211105</c:v>
                </c:pt>
                <c:pt idx="6">
                  <c:v>186996</c:v>
                </c:pt>
                <c:pt idx="7">
                  <c:v>154893</c:v>
                </c:pt>
                <c:pt idx="8">
                  <c:v>156929</c:v>
                </c:pt>
                <c:pt idx="9">
                  <c:v>165661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13911296"/>
        <c:axId val="113912832"/>
      </c:barChart>
      <c:catAx>
        <c:axId val="11391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13912832"/>
        <c:crosses val="autoZero"/>
        <c:auto val="1"/>
        <c:lblAlgn val="ctr"/>
        <c:lblOffset val="100"/>
        <c:noMultiLvlLbl val="0"/>
      </c:catAx>
      <c:valAx>
        <c:axId val="113912832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none"/>
        <c:minorTickMark val="none"/>
        <c:tickLblPos val="nextTo"/>
        <c:crossAx val="1139112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'G25'!$B$30</c:f>
              <c:strCache>
                <c:ptCount val="1"/>
                <c:pt idx="0">
                  <c:v>Llamadas atendidas diarias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0451332245785775E-2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8.7003806416530716E-3"/>
                  <c:y val="-2.9588538751375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3050570962479609E-2"/>
                  <c:y val="-7.39713468784382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0875475802066341E-2"/>
                  <c:y val="-2.5889971407453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0"/>
                  <c:y val="-2.2191404063531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6.3352283592091104E-3"/>
                  <c:y val="-6.0157671846367406E-17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'G25'!$A$31:$A$40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'G25'!$B$31:$B$40</c:f>
              <c:numCache>
                <c:formatCode>#,##0_ ;\-#,##0\ </c:formatCode>
                <c:ptCount val="10"/>
                <c:pt idx="0">
                  <c:v>835</c:v>
                </c:pt>
                <c:pt idx="1">
                  <c:v>831</c:v>
                </c:pt>
                <c:pt idx="2">
                  <c:v>790</c:v>
                </c:pt>
                <c:pt idx="3">
                  <c:v>874</c:v>
                </c:pt>
                <c:pt idx="4">
                  <c:v>936</c:v>
                </c:pt>
                <c:pt idx="5">
                  <c:v>845</c:v>
                </c:pt>
                <c:pt idx="6">
                  <c:v>729</c:v>
                </c:pt>
                <c:pt idx="7">
                  <c:v>728</c:v>
                </c:pt>
                <c:pt idx="8">
                  <c:v>721</c:v>
                </c:pt>
                <c:pt idx="9">
                  <c:v>670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960448"/>
        <c:axId val="111961984"/>
      </c:lineChart>
      <c:catAx>
        <c:axId val="111960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1961984"/>
        <c:crosses val="autoZero"/>
        <c:auto val="1"/>
        <c:lblAlgn val="ctr"/>
        <c:lblOffset val="100"/>
        <c:noMultiLvlLbl val="0"/>
      </c:catAx>
      <c:valAx>
        <c:axId val="111961984"/>
        <c:scaling>
          <c:orientation val="minMax"/>
          <c:max val="1000"/>
          <c:min val="5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1960448"/>
        <c:crosses val="autoZero"/>
        <c:crossBetween val="between"/>
        <c:majorUnit val="1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'G27'!$B$32</c:f>
              <c:strCache>
                <c:ptCount val="1"/>
                <c:pt idx="0">
                  <c:v>Atención Presencial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-6.99912414503563E-3"/>
                  <c:y val="-9.6038427470317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649636085302628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124318387355131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5.4744541279539418E-3"/>
                  <c:y val="5.39932652187526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0"/>
                  <c:y val="-1.799775507291753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'G27'!$A$33:$A$44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 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'G27'!$B$33:$B$44</c:f>
              <c:numCache>
                <c:formatCode>#,##0</c:formatCode>
                <c:ptCount val="12"/>
                <c:pt idx="0">
                  <c:v>16814</c:v>
                </c:pt>
                <c:pt idx="1">
                  <c:v>12813</c:v>
                </c:pt>
                <c:pt idx="2">
                  <c:v>12939</c:v>
                </c:pt>
                <c:pt idx="3">
                  <c:v>19603</c:v>
                </c:pt>
                <c:pt idx="4">
                  <c:v>14811</c:v>
                </c:pt>
                <c:pt idx="5">
                  <c:v>15000</c:v>
                </c:pt>
                <c:pt idx="6">
                  <c:v>12093</c:v>
                </c:pt>
                <c:pt idx="7">
                  <c:v>9298</c:v>
                </c:pt>
                <c:pt idx="8">
                  <c:v>9969</c:v>
                </c:pt>
                <c:pt idx="9">
                  <c:v>14735</c:v>
                </c:pt>
                <c:pt idx="10">
                  <c:v>11129</c:v>
                </c:pt>
                <c:pt idx="11">
                  <c:v>9613</c:v>
                </c:pt>
              </c:numCache>
            </c:numRef>
          </c:val>
        </c:ser>
        <c:ser>
          <c:idx val="1"/>
          <c:order val="1"/>
          <c:tx>
            <c:strRef>
              <c:f>'G27'!$C$32</c:f>
              <c:strCache>
                <c:ptCount val="1"/>
                <c:pt idx="0">
                  <c:v>Atención Telefónica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8098171762219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0498686217553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1.4368646005128457E-7"/>
                  <c:y val="-4.28112280432712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7.0741154877048936E-3"/>
                  <c:y val="2.0287410304087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1.984784178626409E-2"/>
                  <c:y val="-9.06410608664907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1.0723607886547604E-2"/>
                  <c:y val="-5.399326521875260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'G27'!$A$33:$A$44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 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'G27'!$C$33:$C$44</c:f>
              <c:numCache>
                <c:formatCode>#,##0</c:formatCode>
                <c:ptCount val="12"/>
                <c:pt idx="0">
                  <c:v>15261</c:v>
                </c:pt>
                <c:pt idx="1">
                  <c:v>10497</c:v>
                </c:pt>
                <c:pt idx="2">
                  <c:v>9815</c:v>
                </c:pt>
                <c:pt idx="3">
                  <c:v>22245</c:v>
                </c:pt>
                <c:pt idx="4">
                  <c:v>23152</c:v>
                </c:pt>
                <c:pt idx="5">
                  <c:v>19703</c:v>
                </c:pt>
                <c:pt idx="6">
                  <c:v>13435</c:v>
                </c:pt>
                <c:pt idx="7">
                  <c:v>9890</c:v>
                </c:pt>
                <c:pt idx="8">
                  <c:v>9492</c:v>
                </c:pt>
                <c:pt idx="9">
                  <c:v>11507</c:v>
                </c:pt>
                <c:pt idx="10">
                  <c:v>11056</c:v>
                </c:pt>
                <c:pt idx="11">
                  <c:v>9608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overlap val="-5"/>
        <c:axId val="114146688"/>
        <c:axId val="114156672"/>
      </c:barChart>
      <c:catAx>
        <c:axId val="114146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4156672"/>
        <c:crosses val="autoZero"/>
        <c:auto val="1"/>
        <c:lblAlgn val="ctr"/>
        <c:lblOffset val="100"/>
        <c:noMultiLvlLbl val="0"/>
      </c:catAx>
      <c:valAx>
        <c:axId val="1141566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nº  atenciones</a:t>
                </a:r>
              </a:p>
            </c:rich>
          </c:tx>
          <c:layout>
            <c:manualLayout>
              <c:xMode val="edge"/>
              <c:yMode val="edge"/>
              <c:x val="1.2248467253812352E-2"/>
              <c:y val="0.2557379809546471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141466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'G28'!$B$28</c:f>
              <c:strCache>
                <c:ptCount val="1"/>
                <c:pt idx="0">
                  <c:v>Correos recibidos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423487278563197E-2"/>
                  <c:y val="-3.59820146591294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7523724659042088E-3"/>
                  <c:y val="1.79158159905403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9289170127421717E-2"/>
                  <c:y val="-3.47005339249701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0361613535997433E-2"/>
                  <c:y val="-1.9429005946128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1.7801506197431632E-2"/>
                  <c:y val="-4.09895954580359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2845271445814597E-2"/>
                  <c:y val="-2.73576274072150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2845271445814597E-2"/>
                  <c:y val="-4.36888568168616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5.6371436291866826E-3"/>
                  <c:y val="-2.2782968135551359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'G28'!$A$29:$A$38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'G28'!$B$29:$B$38</c:f>
              <c:numCache>
                <c:formatCode>#,##0_ ;\-#,##0\ </c:formatCode>
                <c:ptCount val="10"/>
                <c:pt idx="0">
                  <c:v>6737</c:v>
                </c:pt>
                <c:pt idx="1">
                  <c:v>6545</c:v>
                </c:pt>
                <c:pt idx="2">
                  <c:v>9210</c:v>
                </c:pt>
                <c:pt idx="3">
                  <c:v>10572</c:v>
                </c:pt>
                <c:pt idx="4">
                  <c:v>13995</c:v>
                </c:pt>
                <c:pt idx="5">
                  <c:v>13941</c:v>
                </c:pt>
                <c:pt idx="6">
                  <c:v>15192</c:v>
                </c:pt>
                <c:pt idx="7">
                  <c:v>15653</c:v>
                </c:pt>
                <c:pt idx="8">
                  <c:v>16637</c:v>
                </c:pt>
                <c:pt idx="9">
                  <c:v>21114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020160"/>
        <c:axId val="119038336"/>
      </c:lineChart>
      <c:catAx>
        <c:axId val="1190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9038336"/>
        <c:crosses val="autoZero"/>
        <c:auto val="1"/>
        <c:lblAlgn val="ctr"/>
        <c:lblOffset val="100"/>
        <c:noMultiLvlLbl val="0"/>
      </c:catAx>
      <c:valAx>
        <c:axId val="119038336"/>
        <c:scaling>
          <c:orientation val="minMax"/>
          <c:max val="22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9020160"/>
        <c:crosses val="autoZero"/>
        <c:crossBetween val="between"/>
        <c:majorUnit val="2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'G29'!$B$28</c:f>
              <c:strCache>
                <c:ptCount val="1"/>
                <c:pt idx="0">
                  <c:v>Nº atenciones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2.033624131730315E-17"/>
                  <c:y val="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2185246810870773E-3"/>
                  <c:y val="-3.7611665183918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-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0"/>
                  <c:y val="-2.2566999110350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6622296173044926E-2"/>
                  <c:y val="3.3850498665526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'G29'!$A$29:$A$38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'G29'!$B$29:$B$38</c:f>
              <c:numCache>
                <c:formatCode>#,##0_ ;\-#,##0\ </c:formatCode>
                <c:ptCount val="10"/>
                <c:pt idx="0">
                  <c:v>2411</c:v>
                </c:pt>
                <c:pt idx="1">
                  <c:v>2595</c:v>
                </c:pt>
                <c:pt idx="2">
                  <c:v>3272</c:v>
                </c:pt>
                <c:pt idx="3">
                  <c:v>4109</c:v>
                </c:pt>
                <c:pt idx="4">
                  <c:v>5322</c:v>
                </c:pt>
                <c:pt idx="5">
                  <c:v>5110</c:v>
                </c:pt>
                <c:pt idx="6">
                  <c:v>4552</c:v>
                </c:pt>
                <c:pt idx="7">
                  <c:v>3836</c:v>
                </c:pt>
                <c:pt idx="8">
                  <c:v>3998</c:v>
                </c:pt>
                <c:pt idx="9">
                  <c:v>4588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27296"/>
        <c:axId val="113928832"/>
      </c:lineChart>
      <c:catAx>
        <c:axId val="113927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928832"/>
        <c:crosses val="autoZero"/>
        <c:auto val="1"/>
        <c:lblAlgn val="ctr"/>
        <c:lblOffset val="100"/>
        <c:noMultiLvlLbl val="0"/>
      </c:catAx>
      <c:valAx>
        <c:axId val="11392883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39272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2018</a:t>
            </a:r>
          </a:p>
        </c:rich>
      </c:tx>
      <c:layout>
        <c:manualLayout>
          <c:xMode val="edge"/>
          <c:yMode val="edge"/>
          <c:x val="2.41792046951614E-2"/>
          <c:y val="2.8704697150753678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dLbls>
            <c:dLbl>
              <c:idx val="4"/>
              <c:layout>
                <c:manualLayout>
                  <c:x val="-1.0899181002355625E-2"/>
                  <c:y val="2.009328800552757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'G30'!$A$36:$A$43</c:f>
              <c:strCache>
                <c:ptCount val="8"/>
                <c:pt idx="0">
                  <c:v>Servicio de Recaudación</c:v>
                </c:pt>
                <c:pt idx="1">
                  <c:v>Servicio de Gestión de Renta y Patrimonio</c:v>
                </c:pt>
                <c:pt idx="2">
                  <c:v>Servicio de Gestión Tributaria</c:v>
                </c:pt>
                <c:pt idx="3">
                  <c:v>Servicio de Asistencia e Información al Contribuyente</c:v>
                </c:pt>
                <c:pt idx="4">
                  <c:v>Servicio de Riqueza Territorial y Tributos Patrimoniales</c:v>
                </c:pt>
                <c:pt idx="5">
                  <c:v>Otras Unidades  Hacienda Tributaria de Navarra</c:v>
                </c:pt>
                <c:pt idx="6">
                  <c:v>Otras Unidades Dpto.  Hacienda y Política Financiera</c:v>
                </c:pt>
                <c:pt idx="7">
                  <c:v>Otros Departamentos</c:v>
                </c:pt>
              </c:strCache>
            </c:strRef>
          </c:cat>
          <c:val>
            <c:numRef>
              <c:f>'G30'!$B$36:$B$43</c:f>
              <c:numCache>
                <c:formatCode>#,##0</c:formatCode>
                <c:ptCount val="8"/>
                <c:pt idx="0">
                  <c:v>4968</c:v>
                </c:pt>
                <c:pt idx="1">
                  <c:v>7551</c:v>
                </c:pt>
                <c:pt idx="2">
                  <c:v>2603</c:v>
                </c:pt>
                <c:pt idx="3">
                  <c:v>2280</c:v>
                </c:pt>
                <c:pt idx="4">
                  <c:v>2</c:v>
                </c:pt>
                <c:pt idx="5">
                  <c:v>377</c:v>
                </c:pt>
                <c:pt idx="6">
                  <c:v>1328</c:v>
                </c:pt>
                <c:pt idx="7">
                  <c:v>4918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3.5494809684516682E-2"/>
          <c:y val="0.77608263831646507"/>
          <c:w val="0.92714557903998251"/>
          <c:h val="0.2064310248920987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'G31'!$B$27</c:f>
              <c:strCache>
                <c:ptCount val="1"/>
                <c:pt idx="0">
                  <c:v>Documentos recibidos</c:v>
                </c:pt>
              </c:strCache>
            </c:strRef>
          </c:tx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'G31'!$A$28:$A$37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'G31'!$B$28:$B$37</c:f>
              <c:numCache>
                <c:formatCode>#,##0_ ;\-#,##0\ </c:formatCode>
                <c:ptCount val="10"/>
                <c:pt idx="0">
                  <c:v>59133</c:v>
                </c:pt>
                <c:pt idx="1">
                  <c:v>56345</c:v>
                </c:pt>
                <c:pt idx="2">
                  <c:v>43200</c:v>
                </c:pt>
                <c:pt idx="3">
                  <c:v>39992</c:v>
                </c:pt>
                <c:pt idx="4">
                  <c:v>37727</c:v>
                </c:pt>
                <c:pt idx="5">
                  <c:v>40584</c:v>
                </c:pt>
                <c:pt idx="6">
                  <c:v>30677</c:v>
                </c:pt>
                <c:pt idx="7">
                  <c:v>32020</c:v>
                </c:pt>
                <c:pt idx="8">
                  <c:v>26093</c:v>
                </c:pt>
                <c:pt idx="9">
                  <c:v>24027</c:v>
                </c:pt>
              </c:numCache>
            </c:numRef>
          </c:val>
        </c:ser>
        <c:ser>
          <c:idx val="2"/>
          <c:order val="1"/>
          <c:tx>
            <c:strRef>
              <c:f>'G31'!$C$27</c:f>
              <c:strCache>
                <c:ptCount val="1"/>
                <c:pt idx="0">
                  <c:v>Documentos para otros Departamentos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9.21128382268278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6.042295114257226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6.04229511425726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6.042295114257189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9.211283822682787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1.7322831898433618E-3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8.0563934856763501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'G31'!$A$28:$A$37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'G31'!$C$28:$C$37</c:f>
              <c:numCache>
                <c:formatCode>_-* #,##0\ _P_t_s_-;\-* #,##0\ _P_t_s_-;_-* "-"??\ _P_t_s_-;_-@_-</c:formatCode>
                <c:ptCount val="10"/>
                <c:pt idx="0">
                  <c:v>17397</c:v>
                </c:pt>
                <c:pt idx="1">
                  <c:v>17374</c:v>
                </c:pt>
                <c:pt idx="2">
                  <c:v>10183</c:v>
                </c:pt>
                <c:pt idx="3">
                  <c:v>7664</c:v>
                </c:pt>
                <c:pt idx="4">
                  <c:v>6255</c:v>
                </c:pt>
                <c:pt idx="5">
                  <c:v>7428</c:v>
                </c:pt>
                <c:pt idx="6">
                  <c:v>6538</c:v>
                </c:pt>
                <c:pt idx="7">
                  <c:v>7062</c:v>
                </c:pt>
                <c:pt idx="8">
                  <c:v>5572</c:v>
                </c:pt>
                <c:pt idx="9">
                  <c:v>4918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axId val="114058752"/>
        <c:axId val="114060288"/>
      </c:barChart>
      <c:catAx>
        <c:axId val="11405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060288"/>
        <c:crosses val="autoZero"/>
        <c:auto val="1"/>
        <c:lblAlgn val="ctr"/>
        <c:lblOffset val="100"/>
        <c:noMultiLvlLbl val="0"/>
      </c:catAx>
      <c:valAx>
        <c:axId val="1140602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40587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'G34'!$B$29</c:f>
              <c:strCache>
                <c:ptCount val="1"/>
                <c:pt idx="0">
                  <c:v>IVA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1469684269348977E-2"/>
                  <c:y val="-4.406032875783765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7.4508708205271489E-3"/>
                  <c:y val="-3.38928274535078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'G34'!$A$30:$A$39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'G34'!$B$30:$B$39</c:f>
              <c:numCache>
                <c:formatCode>#,##0</c:formatCode>
                <c:ptCount val="10"/>
                <c:pt idx="0">
                  <c:v>139298</c:v>
                </c:pt>
                <c:pt idx="1">
                  <c:v>155555</c:v>
                </c:pt>
                <c:pt idx="2">
                  <c:v>158799</c:v>
                </c:pt>
                <c:pt idx="3">
                  <c:v>160883</c:v>
                </c:pt>
                <c:pt idx="4">
                  <c:v>166124</c:v>
                </c:pt>
                <c:pt idx="5">
                  <c:v>165166</c:v>
                </c:pt>
                <c:pt idx="6">
                  <c:v>169888</c:v>
                </c:pt>
                <c:pt idx="7">
                  <c:v>175821</c:v>
                </c:pt>
                <c:pt idx="8">
                  <c:v>179378</c:v>
                </c:pt>
                <c:pt idx="9">
                  <c:v>183376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'G34'!$C$29</c:f>
              <c:strCache>
                <c:ptCount val="1"/>
                <c:pt idx="0">
                  <c:v>Fraccionamientos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9217002237136466E-2"/>
                  <c:y val="3.972559999343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5.9606966564217191E-2"/>
                  <c:y val="-3.0503571395212609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1.1176306230790724E-2"/>
                  <c:y val="-4.40603287578377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'G34'!$A$30:$A$39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'G34'!$C$30:$C$39</c:f>
              <c:numCache>
                <c:formatCode>#,##0</c:formatCode>
                <c:ptCount val="10"/>
                <c:pt idx="0">
                  <c:v>48019</c:v>
                </c:pt>
                <c:pt idx="1">
                  <c:v>49976</c:v>
                </c:pt>
                <c:pt idx="2">
                  <c:v>52600</c:v>
                </c:pt>
                <c:pt idx="3">
                  <c:v>54438</c:v>
                </c:pt>
                <c:pt idx="4">
                  <c:v>58345</c:v>
                </c:pt>
                <c:pt idx="5">
                  <c:v>63305</c:v>
                </c:pt>
                <c:pt idx="6">
                  <c:v>67411</c:v>
                </c:pt>
                <c:pt idx="7">
                  <c:v>70118</c:v>
                </c:pt>
                <c:pt idx="8">
                  <c:v>71775</c:v>
                </c:pt>
                <c:pt idx="9">
                  <c:v>73500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'G34'!$D$29</c:f>
              <c:strCache>
                <c:ptCount val="1"/>
                <c:pt idx="0">
                  <c:v>Recapitulativa operaciones intracomunitarias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4742729306487698E-2"/>
                  <c:y val="2.5415527438632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8920555089876129E-2"/>
                  <c:y val="-3.3892560582952043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9.3135885256589359E-3"/>
                  <c:y val="-5.08388408744280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'G34'!$A$30:$A$39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'G34'!$D$30:$D$39</c:f>
              <c:numCache>
                <c:formatCode>#,##0</c:formatCode>
                <c:ptCount val="10"/>
                <c:pt idx="0">
                  <c:v>11313</c:v>
                </c:pt>
                <c:pt idx="1">
                  <c:v>16241</c:v>
                </c:pt>
                <c:pt idx="2">
                  <c:v>20904</c:v>
                </c:pt>
                <c:pt idx="3">
                  <c:v>21534</c:v>
                </c:pt>
                <c:pt idx="4">
                  <c:v>23760</c:v>
                </c:pt>
                <c:pt idx="5">
                  <c:v>23561</c:v>
                </c:pt>
                <c:pt idx="6">
                  <c:v>25186</c:v>
                </c:pt>
                <c:pt idx="7">
                  <c:v>25707</c:v>
                </c:pt>
                <c:pt idx="8">
                  <c:v>27402</c:v>
                </c:pt>
                <c:pt idx="9">
                  <c:v>28599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'G34'!$E$29</c:f>
              <c:strCache>
                <c:ptCount val="1"/>
                <c:pt idx="0">
                  <c:v>Informativas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2.166847237269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6.7057837384744343E-2"/>
                  <c:y val="-4.0671072699542447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5.5881531153953619E-3"/>
                  <c:y val="-4.40603287578376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'G34'!$A$30:$A$39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'G34'!$E$30:$E$39</c:f>
              <c:numCache>
                <c:formatCode>#,##0</c:formatCode>
                <c:ptCount val="10"/>
                <c:pt idx="0">
                  <c:v>74083</c:v>
                </c:pt>
                <c:pt idx="1">
                  <c:v>93924</c:v>
                </c:pt>
                <c:pt idx="2">
                  <c:v>99132</c:v>
                </c:pt>
                <c:pt idx="3">
                  <c:v>99711</c:v>
                </c:pt>
                <c:pt idx="4">
                  <c:v>100895</c:v>
                </c:pt>
                <c:pt idx="5">
                  <c:v>101111</c:v>
                </c:pt>
                <c:pt idx="6">
                  <c:v>104491</c:v>
                </c:pt>
                <c:pt idx="7">
                  <c:v>109620</c:v>
                </c:pt>
                <c:pt idx="8">
                  <c:v>117016</c:v>
                </c:pt>
                <c:pt idx="9">
                  <c:v>121020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'G34'!$F$29</c:f>
              <c:strCache>
                <c:ptCount val="1"/>
                <c:pt idx="0">
                  <c:v>Sociedades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6979865771812082E-2"/>
                  <c:y val="-1.8057140667635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7.4587323692669183E-2"/>
                  <c:y val="2.3724792408066429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7.4508708205271489E-3"/>
                  <c:y val="-1.694628029147602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'G34'!$A$30:$A$39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'G34'!$F$30:$F$39</c:f>
              <c:numCache>
                <c:formatCode>#,##0</c:formatCode>
                <c:ptCount val="10"/>
                <c:pt idx="0">
                  <c:v>17454</c:v>
                </c:pt>
                <c:pt idx="1">
                  <c:v>17852</c:v>
                </c:pt>
                <c:pt idx="2">
                  <c:v>18416</c:v>
                </c:pt>
                <c:pt idx="3">
                  <c:v>18042</c:v>
                </c:pt>
                <c:pt idx="4">
                  <c:v>19090</c:v>
                </c:pt>
                <c:pt idx="5">
                  <c:v>18005</c:v>
                </c:pt>
                <c:pt idx="6">
                  <c:v>18631</c:v>
                </c:pt>
                <c:pt idx="7">
                  <c:v>18652</c:v>
                </c:pt>
                <c:pt idx="8">
                  <c:v>18540</c:v>
                </c:pt>
                <c:pt idx="9">
                  <c:v>19260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40384"/>
        <c:axId val="121841920"/>
      </c:lineChart>
      <c:catAx>
        <c:axId val="12184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841920"/>
        <c:crosses val="autoZero"/>
        <c:auto val="1"/>
        <c:lblAlgn val="ctr"/>
        <c:lblOffset val="100"/>
        <c:noMultiLvlLbl val="0"/>
      </c:catAx>
      <c:valAx>
        <c:axId val="1218419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nº  declaraciones</a:t>
                </a:r>
              </a:p>
            </c:rich>
          </c:tx>
          <c:layout>
            <c:manualLayout>
              <c:xMode val="edge"/>
              <c:yMode val="edge"/>
              <c:x val="1.1648223645894001E-2"/>
              <c:y val="0.2461397841284074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218403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2018</a:t>
            </a:r>
          </a:p>
        </c:rich>
      </c:tx>
      <c:layout>
        <c:manualLayout>
          <c:xMode val="edge"/>
          <c:yMode val="edge"/>
          <c:x val="1.8115051357234995E-2"/>
          <c:y val="3.1578947368421054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7"/>
            <c:bubble3D val="0"/>
            <c:spPr>
              <a:solidFill>
                <a:srgbClr val="FFCCFF"/>
              </a:solidFill>
            </c:spPr>
          </c:dPt>
          <c:dPt>
            <c:idx val="8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'G36'!$A$26:$A$33</c:f>
              <c:strCache>
                <c:ptCount val="8"/>
                <c:pt idx="0">
                  <c:v>Emisión de certificados  </c:v>
                </c:pt>
                <c:pt idx="1">
                  <c:v>Obtención copias declaraciones IRPF</c:v>
                </c:pt>
                <c:pt idx="2">
                  <c:v>Solicitud cita previa Campaña Renta</c:v>
                </c:pt>
                <c:pt idx="3">
                  <c:v>Impresión copias otras declaraciones</c:v>
                </c:pt>
                <c:pt idx="4">
                  <c:v>Obtención de datos fiscales</c:v>
                </c:pt>
                <c:pt idx="5">
                  <c:v>Solicitud envío PIN a domicilio</c:v>
                </c:pt>
                <c:pt idx="6">
                  <c:v>Obtención de cédulas parcelarias</c:v>
                </c:pt>
                <c:pt idx="7">
                  <c:v>Otros</c:v>
                </c:pt>
              </c:strCache>
            </c:strRef>
          </c:cat>
          <c:val>
            <c:numRef>
              <c:f>'G36'!$B$26:$B$33</c:f>
              <c:numCache>
                <c:formatCode>_-* #,##0\ _P_t_s_-;\-* #,##0\ _P_t_s_-;_-* "-"??\ _P_t_s_-;_-@_-</c:formatCode>
                <c:ptCount val="8"/>
                <c:pt idx="0">
                  <c:v>1361</c:v>
                </c:pt>
                <c:pt idx="1">
                  <c:v>959</c:v>
                </c:pt>
                <c:pt idx="2">
                  <c:v>453</c:v>
                </c:pt>
                <c:pt idx="3">
                  <c:v>406</c:v>
                </c:pt>
                <c:pt idx="4">
                  <c:v>319</c:v>
                </c:pt>
                <c:pt idx="5">
                  <c:v>250</c:v>
                </c:pt>
                <c:pt idx="6">
                  <c:v>143</c:v>
                </c:pt>
                <c:pt idx="7">
                  <c:v>197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0.1544356279571909"/>
          <c:y val="0.73041525072523827"/>
          <c:w val="0.72545965548963609"/>
          <c:h val="0.24853211769581435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2018</a:t>
            </a:r>
          </a:p>
        </c:rich>
      </c:tx>
      <c:layout>
        <c:manualLayout>
          <c:xMode val="edge"/>
          <c:yMode val="edge"/>
          <c:x val="0.46066659757531347"/>
          <c:y val="1.637196775581199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322068193165625"/>
          <c:y val="9.5336562739633798E-2"/>
          <c:w val="0.86439837054392643"/>
          <c:h val="0.758552378102380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'G43'!$A$32</c:f>
              <c:strCache>
                <c:ptCount val="1"/>
                <c:pt idx="0">
                  <c:v>Denuncias Web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'G43'!$B$31:$D$31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'G43'!$B$32:$D$32</c:f>
              <c:numCache>
                <c:formatCode>General</c:formatCode>
                <c:ptCount val="3"/>
                <c:pt idx="0">
                  <c:v>116</c:v>
                </c:pt>
                <c:pt idx="1">
                  <c:v>44</c:v>
                </c:pt>
                <c:pt idx="2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'G43'!$A$33</c:f>
              <c:strCache>
                <c:ptCount val="1"/>
                <c:pt idx="0">
                  <c:v>Denuncias otros canales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'G43'!$B$31:$D$31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'G43'!$B$33:$D$33</c:f>
              <c:numCache>
                <c:formatCode>General</c:formatCode>
                <c:ptCount val="3"/>
                <c:pt idx="0">
                  <c:v>40</c:v>
                </c:pt>
                <c:pt idx="1">
                  <c:v>67</c:v>
                </c:pt>
                <c:pt idx="2">
                  <c:v>107</c:v>
                </c:pt>
              </c:numCache>
            </c:numRef>
          </c:val>
        </c:ser>
        <c:ser>
          <c:idx val="2"/>
          <c:order val="2"/>
          <c:tx>
            <c:strRef>
              <c:f>'G43'!$A$34</c:f>
              <c:strCache>
                <c:ptCount val="1"/>
                <c:pt idx="0">
                  <c:v>Total denuncias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0"/>
                  <c:y val="1.062699256110520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'G43'!$B$31:$D$31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'G43'!$B$34:$D$34</c:f>
              <c:numCache>
                <c:formatCode>General</c:formatCode>
                <c:ptCount val="3"/>
                <c:pt idx="0">
                  <c:v>156</c:v>
                </c:pt>
                <c:pt idx="1">
                  <c:v>111</c:v>
                </c:pt>
                <c:pt idx="2">
                  <c:v>267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658560"/>
        <c:axId val="116660096"/>
      </c:barChart>
      <c:catAx>
        <c:axId val="116658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6660096"/>
        <c:crosses val="autoZero"/>
        <c:auto val="1"/>
        <c:lblAlgn val="ctr"/>
        <c:lblOffset val="100"/>
        <c:noMultiLvlLbl val="0"/>
      </c:catAx>
      <c:valAx>
        <c:axId val="116660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675041876046901E-2"/>
              <c:y val="0.3649183729823357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6658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2018</a:t>
            </a:r>
          </a:p>
        </c:rich>
      </c:tx>
      <c:layout>
        <c:manualLayout>
          <c:xMode val="edge"/>
          <c:yMode val="edge"/>
          <c:x val="2.1629960102767281E-2"/>
          <c:y val="2.7280477408354646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>
              <c:idx val="2"/>
              <c:layout>
                <c:manualLayout>
                  <c:x val="1.8121413470250754E-2"/>
                  <c:y val="1.02301790281329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8256317326084768E-2"/>
                  <c:y val="2.046035805626598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'G44'!$A$27:$A$31</c:f>
              <c:strCache>
                <c:ptCount val="5"/>
                <c:pt idx="0">
                  <c:v>Archivadas</c:v>
                </c:pt>
                <c:pt idx="1">
                  <c:v>Análisis y valoración plan inspección</c:v>
                </c:pt>
                <c:pt idx="2">
                  <c:v>Envío a otras secciones</c:v>
                </c:pt>
                <c:pt idx="3">
                  <c:v>Envío a otras instituciones</c:v>
                </c:pt>
                <c:pt idx="4">
                  <c:v>En estudio</c:v>
                </c:pt>
              </c:strCache>
            </c:strRef>
          </c:cat>
          <c:val>
            <c:numRef>
              <c:f>'G44'!$B$27:$B$31</c:f>
              <c:numCache>
                <c:formatCode>General</c:formatCode>
                <c:ptCount val="5"/>
                <c:pt idx="0">
                  <c:v>129</c:v>
                </c:pt>
                <c:pt idx="1">
                  <c:v>16</c:v>
                </c:pt>
                <c:pt idx="2">
                  <c:v>6</c:v>
                </c:pt>
                <c:pt idx="3">
                  <c:v>5</c:v>
                </c:pt>
                <c:pt idx="4">
                  <c:v>111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'G48'!$B$25</c:f>
              <c:strCache>
                <c:ptCount val="1"/>
                <c:pt idx="0">
                  <c:v>Propuestas enviadas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layout>
                <c:manualLayout>
                  <c:x val="-9.6844445867857454E-3"/>
                  <c:y val="-1.0989010989010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4.046966528951387E-3"/>
                  <c:y val="8.67295434224568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-5.8105752469493769E-3"/>
                  <c:y val="-7.3260073260073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5.810575246949448E-3"/>
                  <c:y val="2.8908886389201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5.81057524694944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2.8345236624620065E-3"/>
                  <c:y val="3.6630036630036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9.8619487855759608E-3"/>
                  <c:y val="-1.6788119418860697E-3"/>
                </c:manualLayout>
              </c:layout>
              <c:spPr/>
              <c:txPr>
                <a:bodyPr/>
                <a:lstStyle/>
                <a:p>
                  <a:pPr>
                    <a:defRPr sz="900"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5.2776954340315778E-3"/>
                  <c:y val="-1.99634004325403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'G48'!$A$26:$A$42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'G48'!$B$26:$B$42</c:f>
              <c:numCache>
                <c:formatCode>#,##0_ ;\-#,##0\ </c:formatCode>
                <c:ptCount val="17"/>
                <c:pt idx="0">
                  <c:v>3055</c:v>
                </c:pt>
                <c:pt idx="1">
                  <c:v>49712</c:v>
                </c:pt>
                <c:pt idx="2">
                  <c:v>70724</c:v>
                </c:pt>
                <c:pt idx="3">
                  <c:v>93169</c:v>
                </c:pt>
                <c:pt idx="4">
                  <c:v>137147</c:v>
                </c:pt>
                <c:pt idx="5">
                  <c:v>156423</c:v>
                </c:pt>
                <c:pt idx="6">
                  <c:v>165411</c:v>
                </c:pt>
                <c:pt idx="7">
                  <c:v>169670</c:v>
                </c:pt>
                <c:pt idx="8">
                  <c:v>183206</c:v>
                </c:pt>
                <c:pt idx="9">
                  <c:v>189134</c:v>
                </c:pt>
                <c:pt idx="10">
                  <c:v>195165</c:v>
                </c:pt>
                <c:pt idx="11">
                  <c:v>189526</c:v>
                </c:pt>
                <c:pt idx="12">
                  <c:v>181374</c:v>
                </c:pt>
                <c:pt idx="13">
                  <c:v>178257</c:v>
                </c:pt>
                <c:pt idx="14">
                  <c:v>179060</c:v>
                </c:pt>
                <c:pt idx="15">
                  <c:v>179414</c:v>
                </c:pt>
                <c:pt idx="16">
                  <c:v>181504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115493888"/>
        <c:axId val="122532608"/>
      </c:barChart>
      <c:catAx>
        <c:axId val="11549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620000"/>
          <a:lstStyle/>
          <a:p>
            <a:pPr>
              <a:defRPr/>
            </a:pPr>
            <a:endParaRPr lang="es-ES"/>
          </a:p>
        </c:txPr>
        <c:crossAx val="122532608"/>
        <c:crosses val="autoZero"/>
        <c:auto val="1"/>
        <c:lblAlgn val="ctr"/>
        <c:lblOffset val="100"/>
        <c:noMultiLvlLbl val="0"/>
      </c:catAx>
      <c:valAx>
        <c:axId val="122532608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5493888"/>
        <c:crosses val="autoZero"/>
        <c:crossBetween val="between"/>
        <c:majorUnit val="50000"/>
      </c:valAx>
    </c:plotArea>
    <c:legend>
      <c:legendPos val="b"/>
      <c:layout>
        <c:manualLayout>
          <c:xMode val="edge"/>
          <c:yMode val="edge"/>
          <c:x val="0.38921898651557446"/>
          <c:y val="0.89544427068038868"/>
          <c:w val="0.24625338499354243"/>
          <c:h val="8.720967554684458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'G49'!$B$23</c:f>
              <c:strCache>
                <c:ptCount val="1"/>
                <c:pt idx="0">
                  <c:v>Propuestas aceptadas</c:v>
                </c:pt>
              </c:strCache>
            </c:strRef>
          </c:tx>
          <c:invertIfNegative val="0"/>
          <c:dLbls>
            <c:dLbl>
              <c:idx val="5"/>
              <c:numFmt formatCode="0.0%" sourceLinked="0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'G49'!$A$24:$A$30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'G49'!$B$24:$B$30</c:f>
              <c:numCache>
                <c:formatCode>0.00%</c:formatCode>
                <c:ptCount val="7"/>
                <c:pt idx="0">
                  <c:v>0.9012</c:v>
                </c:pt>
                <c:pt idx="1">
                  <c:v>0.89119999999999999</c:v>
                </c:pt>
                <c:pt idx="2">
                  <c:v>0.90310000000000001</c:v>
                </c:pt>
                <c:pt idx="3">
                  <c:v>0.92159999999999997</c:v>
                </c:pt>
                <c:pt idx="4">
                  <c:v>0.92279999999999995</c:v>
                </c:pt>
                <c:pt idx="5">
                  <c:v>0.93089999999999995</c:v>
                </c:pt>
                <c:pt idx="6">
                  <c:v>0.92</c:v>
                </c:pt>
              </c:numCache>
            </c:numRef>
          </c:val>
        </c:ser>
        <c:ser>
          <c:idx val="1"/>
          <c:order val="1"/>
          <c:tx>
            <c:strRef>
              <c:f>'G49'!$C$23</c:f>
              <c:strCache>
                <c:ptCount val="1"/>
                <c:pt idx="0">
                  <c:v>Propuestas anuladas</c:v>
                </c:pt>
              </c:strCache>
            </c:strRef>
          </c:tx>
          <c:invertIfNegative val="0"/>
          <c:dLbls>
            <c:dLbl>
              <c:idx val="5"/>
              <c:numFmt formatCode="0.0%" sourceLinked="0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'G49'!$A$24:$A$30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'G49'!$C$24:$C$30</c:f>
              <c:numCache>
                <c:formatCode>0.00%</c:formatCode>
                <c:ptCount val="7"/>
                <c:pt idx="0">
                  <c:v>9.8799999999999999E-2</c:v>
                </c:pt>
                <c:pt idx="1">
                  <c:v>0.10879999999999999</c:v>
                </c:pt>
                <c:pt idx="2">
                  <c:v>9.7299999999999998E-2</c:v>
                </c:pt>
                <c:pt idx="3">
                  <c:v>7.6200000000000004E-2</c:v>
                </c:pt>
                <c:pt idx="4">
                  <c:v>7.7100000000000002E-2</c:v>
                </c:pt>
                <c:pt idx="5">
                  <c:v>6.9099999999999995E-2</c:v>
                </c:pt>
                <c:pt idx="6">
                  <c:v>0.08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122945920"/>
        <c:axId val="122947456"/>
        <c:axId val="0"/>
      </c:bar3DChart>
      <c:catAx>
        <c:axId val="12294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2947456"/>
        <c:crosses val="autoZero"/>
        <c:auto val="1"/>
        <c:lblAlgn val="ctr"/>
        <c:lblOffset val="100"/>
        <c:noMultiLvlLbl val="0"/>
      </c:catAx>
      <c:valAx>
        <c:axId val="122947456"/>
        <c:scaling>
          <c:orientation val="minMax"/>
          <c:max val="1"/>
          <c:min val="0"/>
        </c:scaling>
        <c:delete val="1"/>
        <c:axPos val="l"/>
        <c:numFmt formatCode="0.00%" sourceLinked="1"/>
        <c:majorTickMark val="none"/>
        <c:minorTickMark val="none"/>
        <c:tickLblPos val="nextTo"/>
        <c:crossAx val="1229459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'G50'!$B$29</c:f>
              <c:strCache>
                <c:ptCount val="1"/>
                <c:pt idx="0">
                  <c:v>Entidades colaboradoras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Lbls>
            <c:dLbl>
              <c:idx val="8"/>
              <c:layout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7.08842814105972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'G50'!$A$30:$A$39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'G50'!$B$30:$B$39</c:f>
              <c:numCache>
                <c:formatCode>#,##0_ ;\-#,##0\ </c:formatCode>
                <c:ptCount val="10"/>
                <c:pt idx="0">
                  <c:v>130077</c:v>
                </c:pt>
                <c:pt idx="1">
                  <c:v>126722</c:v>
                </c:pt>
                <c:pt idx="2">
                  <c:v>118944</c:v>
                </c:pt>
                <c:pt idx="3">
                  <c:v>114561</c:v>
                </c:pt>
                <c:pt idx="4">
                  <c:v>109332</c:v>
                </c:pt>
                <c:pt idx="5">
                  <c:v>106945</c:v>
                </c:pt>
                <c:pt idx="6">
                  <c:v>96432</c:v>
                </c:pt>
                <c:pt idx="7">
                  <c:v>96513</c:v>
                </c:pt>
                <c:pt idx="8">
                  <c:v>100458</c:v>
                </c:pt>
                <c:pt idx="9">
                  <c:v>101358</c:v>
                </c:pt>
              </c:numCache>
            </c:numRef>
          </c:val>
        </c:ser>
        <c:ser>
          <c:idx val="2"/>
          <c:order val="1"/>
          <c:tx>
            <c:strRef>
              <c:f>'G50'!$C$29</c:f>
              <c:strCache>
                <c:ptCount val="1"/>
                <c:pt idx="0">
                  <c:v>Manuales 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2.0456172650097169E-3"/>
                  <c:y val="1.55945419103313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3.189792663476873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'G50'!$A$30:$A$39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'G50'!$C$30:$C$39</c:f>
              <c:numCache>
                <c:formatCode>#,##0_ ;\-#,##0\ </c:formatCode>
                <c:ptCount val="10"/>
                <c:pt idx="0">
                  <c:v>5880</c:v>
                </c:pt>
                <c:pt idx="1">
                  <c:v>5687</c:v>
                </c:pt>
                <c:pt idx="2">
                  <c:v>5162</c:v>
                </c:pt>
                <c:pt idx="3">
                  <c:v>3580</c:v>
                </c:pt>
                <c:pt idx="4">
                  <c:v>3012</c:v>
                </c:pt>
                <c:pt idx="5">
                  <c:v>2347</c:v>
                </c:pt>
                <c:pt idx="6">
                  <c:v>1819</c:v>
                </c:pt>
                <c:pt idx="7">
                  <c:v>2276</c:v>
                </c:pt>
                <c:pt idx="8">
                  <c:v>1082</c:v>
                </c:pt>
                <c:pt idx="9">
                  <c:v>657</c:v>
                </c:pt>
              </c:numCache>
            </c:numRef>
          </c:val>
        </c:ser>
        <c:ser>
          <c:idx val="3"/>
          <c:order val="2"/>
          <c:tx>
            <c:strRef>
              <c:f>'G50'!$D$29</c:f>
              <c:strCache>
                <c:ptCount val="1"/>
                <c:pt idx="0">
                  <c:v>Internet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0"/>
                  <c:y val="-1.06326422115895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'G50'!$A$30:$A$39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'G50'!$D$30:$D$39</c:f>
              <c:numCache>
                <c:formatCode>#,##0_ ;\-#,##0\ </c:formatCode>
                <c:ptCount val="10"/>
                <c:pt idx="0">
                  <c:v>40173</c:v>
                </c:pt>
                <c:pt idx="1">
                  <c:v>42319</c:v>
                </c:pt>
                <c:pt idx="2">
                  <c:v>46264</c:v>
                </c:pt>
                <c:pt idx="3">
                  <c:v>47321</c:v>
                </c:pt>
                <c:pt idx="4">
                  <c:v>51592</c:v>
                </c:pt>
                <c:pt idx="5">
                  <c:v>53742</c:v>
                </c:pt>
                <c:pt idx="6">
                  <c:v>53598</c:v>
                </c:pt>
                <c:pt idx="7">
                  <c:v>57092</c:v>
                </c:pt>
                <c:pt idx="8">
                  <c:v>59112</c:v>
                </c:pt>
                <c:pt idx="9">
                  <c:v>62077</c:v>
                </c:pt>
              </c:numCache>
            </c:numRef>
          </c:val>
        </c:ser>
        <c:ser>
          <c:idx val="4"/>
          <c:order val="3"/>
          <c:tx>
            <c:strRef>
              <c:f>'G50'!$E$29</c:f>
              <c:strCache>
                <c:ptCount val="1"/>
                <c:pt idx="0">
                  <c:v>Propuestas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1.859653284484488E-3"/>
                  <c:y val="-2.4809498493709021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'G50'!$A$30:$A$39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'G50'!$E$30:$E$39</c:f>
              <c:numCache>
                <c:formatCode>#,##0_ ;\-#,##0\ </c:formatCode>
                <c:ptCount val="10"/>
                <c:pt idx="0">
                  <c:v>169670</c:v>
                </c:pt>
                <c:pt idx="1">
                  <c:v>183242</c:v>
                </c:pt>
                <c:pt idx="2">
                  <c:v>188235</c:v>
                </c:pt>
                <c:pt idx="3">
                  <c:v>195282</c:v>
                </c:pt>
                <c:pt idx="4">
                  <c:v>189526</c:v>
                </c:pt>
                <c:pt idx="5">
                  <c:v>181366</c:v>
                </c:pt>
                <c:pt idx="6">
                  <c:v>178257</c:v>
                </c:pt>
                <c:pt idx="7">
                  <c:v>179060</c:v>
                </c:pt>
                <c:pt idx="8">
                  <c:v>179414</c:v>
                </c:pt>
                <c:pt idx="9">
                  <c:v>181504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overlap val="100"/>
        <c:axId val="124567552"/>
        <c:axId val="124569088"/>
      </c:barChart>
      <c:catAx>
        <c:axId val="12456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569088"/>
        <c:crosses val="autoZero"/>
        <c:auto val="1"/>
        <c:lblAlgn val="ctr"/>
        <c:lblOffset val="100"/>
        <c:noMultiLvlLbl val="0"/>
      </c:catAx>
      <c:valAx>
        <c:axId val="1245690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1990407673860911E-2"/>
              <c:y val="0.35637083500155703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45675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'G53'!$B$30</c:f>
              <c:strCache>
                <c:ptCount val="1"/>
                <c:pt idx="0">
                  <c:v>Nº accesos a aplicaciones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'G53'!$A$31:$A$40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'G53'!$B$31:$B$40</c:f>
              <c:numCache>
                <c:formatCode>#,##0_ ;\-#,##0\ </c:formatCode>
                <c:ptCount val="10"/>
                <c:pt idx="0">
                  <c:v>272948</c:v>
                </c:pt>
                <c:pt idx="1">
                  <c:v>308104</c:v>
                </c:pt>
                <c:pt idx="2">
                  <c:v>351953</c:v>
                </c:pt>
                <c:pt idx="3">
                  <c:v>382167</c:v>
                </c:pt>
                <c:pt idx="4">
                  <c:v>487117</c:v>
                </c:pt>
                <c:pt idx="5">
                  <c:v>418908</c:v>
                </c:pt>
                <c:pt idx="6">
                  <c:v>500668</c:v>
                </c:pt>
                <c:pt idx="7">
                  <c:v>518976</c:v>
                </c:pt>
                <c:pt idx="8">
                  <c:v>503424</c:v>
                </c:pt>
                <c:pt idx="9">
                  <c:v>536567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21486336"/>
        <c:axId val="121496320"/>
      </c:barChart>
      <c:catAx>
        <c:axId val="12148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1496320"/>
        <c:crosses val="autoZero"/>
        <c:auto val="1"/>
        <c:lblAlgn val="ctr"/>
        <c:lblOffset val="100"/>
        <c:noMultiLvlLbl val="0"/>
      </c:catAx>
      <c:valAx>
        <c:axId val="1214963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214863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'G55'!$B$27</c:f>
              <c:strCache>
                <c:ptCount val="1"/>
                <c:pt idx="0">
                  <c:v>Nº Declaraciones "A devolver"</c:v>
                </c:pt>
              </c:strCache>
            </c:strRef>
          </c:tx>
          <c:invertIfNegative val="0"/>
          <c:dLbls>
            <c:dLbl>
              <c:idx val="8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'G55'!$A$28:$A$37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'G55'!$B$28:$B$37</c:f>
              <c:numCache>
                <c:formatCode>#,##0_ ;\-#,##0\ </c:formatCode>
                <c:ptCount val="10"/>
                <c:pt idx="0">
                  <c:v>259702</c:v>
                </c:pt>
                <c:pt idx="1">
                  <c:v>236808</c:v>
                </c:pt>
                <c:pt idx="2">
                  <c:v>237625</c:v>
                </c:pt>
                <c:pt idx="3">
                  <c:v>230745</c:v>
                </c:pt>
                <c:pt idx="4">
                  <c:v>211586</c:v>
                </c:pt>
                <c:pt idx="5">
                  <c:v>222131</c:v>
                </c:pt>
                <c:pt idx="6">
                  <c:v>198331</c:v>
                </c:pt>
                <c:pt idx="7">
                  <c:v>216509</c:v>
                </c:pt>
                <c:pt idx="8">
                  <c:v>210528</c:v>
                </c:pt>
                <c:pt idx="9">
                  <c:v>224619.36600000001</c:v>
                </c:pt>
              </c:numCache>
            </c:numRef>
          </c:val>
        </c:ser>
        <c:ser>
          <c:idx val="2"/>
          <c:order val="1"/>
          <c:tx>
            <c:strRef>
              <c:f>'G55'!$C$27</c:f>
              <c:strCache>
                <c:ptCount val="1"/>
                <c:pt idx="0">
                  <c:v>Nº Declaraciones "A pagar"</c:v>
                </c:pt>
              </c:strCache>
            </c:strRef>
          </c:tx>
          <c:invertIfNegative val="0"/>
          <c:dLbls>
            <c:dLbl>
              <c:idx val="8"/>
              <c:layout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'G55'!$A$28:$A$37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'G55'!$C$28:$C$37</c:f>
              <c:numCache>
                <c:formatCode>#,##0_ ;\-#,##0\ </c:formatCode>
                <c:ptCount val="10"/>
                <c:pt idx="0">
                  <c:v>72208</c:v>
                </c:pt>
                <c:pt idx="1">
                  <c:v>82185</c:v>
                </c:pt>
                <c:pt idx="2">
                  <c:v>83528</c:v>
                </c:pt>
                <c:pt idx="3">
                  <c:v>99745</c:v>
                </c:pt>
                <c:pt idx="4">
                  <c:v>91870</c:v>
                </c:pt>
                <c:pt idx="5">
                  <c:v>89308</c:v>
                </c:pt>
                <c:pt idx="6">
                  <c:v>94958</c:v>
                </c:pt>
                <c:pt idx="7">
                  <c:v>100568</c:v>
                </c:pt>
                <c:pt idx="8">
                  <c:v>111261</c:v>
                </c:pt>
                <c:pt idx="9">
                  <c:v>106015.04000000001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overlap val="100"/>
        <c:axId val="129044480"/>
        <c:axId val="129046016"/>
      </c:barChart>
      <c:catAx>
        <c:axId val="129044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9046016"/>
        <c:crosses val="autoZero"/>
        <c:auto val="1"/>
        <c:lblAlgn val="ctr"/>
        <c:lblOffset val="100"/>
        <c:noMultiLvlLbl val="0"/>
      </c:catAx>
      <c:valAx>
        <c:axId val="1290460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290444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'G56'!$B$31</c:f>
              <c:strCache>
                <c:ptCount val="1"/>
                <c:pt idx="0">
                  <c:v>Importe a pagar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9"/>
              <c:layout>
                <c:manualLayout>
                  <c:x val="2.118419819553697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'G56'!$A$32:$A$41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'G56'!$B$32:$B$41</c:f>
              <c:numCache>
                <c:formatCode>#,##0_ ;\-#,##0\ </c:formatCode>
                <c:ptCount val="10"/>
                <c:pt idx="0">
                  <c:v>111037.303</c:v>
                </c:pt>
                <c:pt idx="1">
                  <c:v>96576.254000000001</c:v>
                </c:pt>
                <c:pt idx="2">
                  <c:v>90014.588000000003</c:v>
                </c:pt>
                <c:pt idx="3">
                  <c:v>126538.98699999999</c:v>
                </c:pt>
                <c:pt idx="4">
                  <c:v>89274.188999999998</c:v>
                </c:pt>
                <c:pt idx="5">
                  <c:v>90756.111000000004</c:v>
                </c:pt>
                <c:pt idx="6">
                  <c:v>109397.39200000001</c:v>
                </c:pt>
                <c:pt idx="7">
                  <c:v>124091.908</c:v>
                </c:pt>
                <c:pt idx="8">
                  <c:v>155476</c:v>
                </c:pt>
                <c:pt idx="9">
                  <c:v>177646</c:v>
                </c:pt>
              </c:numCache>
            </c:numRef>
          </c:val>
        </c:ser>
        <c:ser>
          <c:idx val="2"/>
          <c:order val="1"/>
          <c:tx>
            <c:strRef>
              <c:f>'G56'!$C$31</c:f>
              <c:strCache>
                <c:ptCount val="1"/>
                <c:pt idx="0">
                  <c:v>Importe a devolver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9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'G56'!$A$32:$A$41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'G56'!$C$32:$C$41</c:f>
              <c:numCache>
                <c:formatCode>#,##0_ ;\-#,##0\ </c:formatCode>
                <c:ptCount val="10"/>
                <c:pt idx="0">
                  <c:v>-285706.97100000002</c:v>
                </c:pt>
                <c:pt idx="1">
                  <c:v>-242527.91</c:v>
                </c:pt>
                <c:pt idx="2">
                  <c:v>-224438.011</c:v>
                </c:pt>
                <c:pt idx="3">
                  <c:v>-219516.481</c:v>
                </c:pt>
                <c:pt idx="4">
                  <c:v>-217318.717</c:v>
                </c:pt>
                <c:pt idx="5">
                  <c:v>-189377.902</c:v>
                </c:pt>
                <c:pt idx="6">
                  <c:v>-185305.11</c:v>
                </c:pt>
                <c:pt idx="7">
                  <c:v>-193818.82199999999</c:v>
                </c:pt>
                <c:pt idx="8">
                  <c:v>-177028</c:v>
                </c:pt>
                <c:pt idx="9">
                  <c:v>-178609</c:v>
                </c:pt>
              </c:numCache>
            </c:numRef>
          </c:val>
        </c:ser>
        <c:ser>
          <c:idx val="3"/>
          <c:order val="2"/>
          <c:tx>
            <c:strRef>
              <c:f>'G56'!$D$31</c:f>
              <c:strCache>
                <c:ptCount val="1"/>
                <c:pt idx="0">
                  <c:v>Saldo Campaña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9"/>
              <c:layout>
                <c:manualLayout>
                  <c:x val="9.6291809979713507E-3"/>
                  <c:y val="-6.2037863069939724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'G56'!$A$32:$A$41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'G56'!$D$32:$D$41</c:f>
              <c:numCache>
                <c:formatCode>#,##0_ ;\-#,##0\ </c:formatCode>
                <c:ptCount val="10"/>
                <c:pt idx="0">
                  <c:v>-174669.66800000001</c:v>
                </c:pt>
                <c:pt idx="1">
                  <c:v>-145951.65600000002</c:v>
                </c:pt>
                <c:pt idx="2">
                  <c:v>-134423.42300000001</c:v>
                </c:pt>
                <c:pt idx="3">
                  <c:v>-92977.494000000006</c:v>
                </c:pt>
                <c:pt idx="4">
                  <c:v>-128044.52800000001</c:v>
                </c:pt>
                <c:pt idx="5">
                  <c:v>-98621.790999999997</c:v>
                </c:pt>
                <c:pt idx="6">
                  <c:v>-75907.717999999979</c:v>
                </c:pt>
                <c:pt idx="7">
                  <c:v>-69726.91399999999</c:v>
                </c:pt>
                <c:pt idx="8">
                  <c:v>-21552</c:v>
                </c:pt>
                <c:pt idx="9">
                  <c:v>-963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30171648"/>
        <c:axId val="130173184"/>
      </c:barChart>
      <c:catAx>
        <c:axId val="13017164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low"/>
        <c:crossAx val="130173184"/>
        <c:crosses val="autoZero"/>
        <c:auto val="1"/>
        <c:lblAlgn val="ctr"/>
        <c:lblOffset val="100"/>
        <c:noMultiLvlLbl val="0"/>
      </c:catAx>
      <c:valAx>
        <c:axId val="130173184"/>
        <c:scaling>
          <c:orientation val="minMax"/>
          <c:min val="-300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miles </a:t>
                </a:r>
                <a:r>
                  <a:rPr lang="es-ES" b="0" baseline="0"/>
                  <a:t> euros</a:t>
                </a:r>
                <a:endParaRPr lang="es-ES" b="0"/>
              </a:p>
            </c:rich>
          </c:tx>
          <c:layout>
            <c:manualLayout>
              <c:xMode val="edge"/>
              <c:yMode val="edge"/>
              <c:x val="1.4456836018174308E-2"/>
              <c:y val="0.33469606752230407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301716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973874388718899"/>
          <c:y val="8.5645784554424842E-2"/>
          <c:w val="0.63548200416754153"/>
          <c:h val="0.767658374822152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'G60'!$B$26</c:f>
              <c:strCache>
                <c:ptCount val="1"/>
                <c:pt idx="0">
                  <c:v>Nº parcelas</c:v>
                </c:pt>
              </c:strCache>
            </c:strRef>
          </c:tx>
          <c:invertIfNegative val="0"/>
          <c:dLbls>
            <c:dLbl>
              <c:idx val="8"/>
              <c:layout>
                <c:manualLayout>
                  <c:x val="-1.14449195971868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3.8149731990622976E-3"/>
                  <c:y val="9.1638040802739049E-3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'G60'!$A$27:$A$36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'G60'!$B$27:$B$36</c:f>
              <c:numCache>
                <c:formatCode>#,##0_ ;\-#,##0\ </c:formatCode>
                <c:ptCount val="10"/>
                <c:pt idx="0">
                  <c:v>688282</c:v>
                </c:pt>
                <c:pt idx="1">
                  <c:v>674358</c:v>
                </c:pt>
                <c:pt idx="2">
                  <c:v>664963</c:v>
                </c:pt>
                <c:pt idx="3">
                  <c:v>659476</c:v>
                </c:pt>
                <c:pt idx="4">
                  <c:v>655509</c:v>
                </c:pt>
                <c:pt idx="5">
                  <c:v>648587</c:v>
                </c:pt>
                <c:pt idx="6">
                  <c:v>649060</c:v>
                </c:pt>
                <c:pt idx="7">
                  <c:v>649298</c:v>
                </c:pt>
                <c:pt idx="8">
                  <c:v>643134</c:v>
                </c:pt>
                <c:pt idx="9">
                  <c:v>640437</c:v>
                </c:pt>
              </c:numCache>
            </c:numRef>
          </c:val>
        </c:ser>
        <c:ser>
          <c:idx val="2"/>
          <c:order val="1"/>
          <c:tx>
            <c:strRef>
              <c:f>'G60'!$C$26</c:f>
              <c:strCache>
                <c:ptCount val="1"/>
                <c:pt idx="0">
                  <c:v>Nº unidades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8"/>
              <c:layout>
                <c:manualLayout>
                  <c:x val="-3.2427272192029531E-2"/>
                  <c:y val="2.4436810880730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1.9074865995311489E-2"/>
                  <c:y val="9.1638040802739622E-3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'G60'!$A$27:$A$36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'G60'!$C$27:$C$36</c:f>
              <c:numCache>
                <c:formatCode>#,##0_ ;\-#,##0\ </c:formatCode>
                <c:ptCount val="10"/>
                <c:pt idx="0">
                  <c:v>1002438</c:v>
                </c:pt>
                <c:pt idx="1">
                  <c:v>1049029</c:v>
                </c:pt>
                <c:pt idx="2">
                  <c:v>1068556</c:v>
                </c:pt>
                <c:pt idx="3">
                  <c:v>1084868</c:v>
                </c:pt>
                <c:pt idx="4">
                  <c:v>1098151</c:v>
                </c:pt>
                <c:pt idx="5">
                  <c:v>1112891</c:v>
                </c:pt>
                <c:pt idx="6">
                  <c:v>1121255</c:v>
                </c:pt>
                <c:pt idx="7">
                  <c:v>1128546</c:v>
                </c:pt>
                <c:pt idx="8">
                  <c:v>1135222</c:v>
                </c:pt>
                <c:pt idx="9">
                  <c:v>1140894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24445440"/>
        <c:axId val="124446976"/>
      </c:barChart>
      <c:lineChart>
        <c:grouping val="standard"/>
        <c:varyColors val="0"/>
        <c:ser>
          <c:idx val="3"/>
          <c:order val="2"/>
          <c:tx>
            <c:strRef>
              <c:f>'G60'!$D$26</c:f>
              <c:strCache>
                <c:ptCount val="1"/>
                <c:pt idx="0">
                  <c:v>Valor catastral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dLbls>
            <c:dLbl>
              <c:idx val="8"/>
              <c:layout>
                <c:manualLayout>
                  <c:x val="-3.2427272192029531E-2"/>
                  <c:y val="1.8327608160547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3.8149731990622979E-2"/>
                  <c:y val="3.0546013600913205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'G60'!$A$27:$A$36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'G60'!$D$27:$D$36</c:f>
              <c:numCache>
                <c:formatCode>#,##0_ ;\-#,##0\ </c:formatCode>
                <c:ptCount val="10"/>
                <c:pt idx="0">
                  <c:v>37627</c:v>
                </c:pt>
                <c:pt idx="1">
                  <c:v>39212</c:v>
                </c:pt>
                <c:pt idx="2">
                  <c:v>39778</c:v>
                </c:pt>
                <c:pt idx="3">
                  <c:v>42967</c:v>
                </c:pt>
                <c:pt idx="4">
                  <c:v>43542</c:v>
                </c:pt>
                <c:pt idx="5">
                  <c:v>42460</c:v>
                </c:pt>
                <c:pt idx="6">
                  <c:v>42474</c:v>
                </c:pt>
                <c:pt idx="7">
                  <c:v>44405</c:v>
                </c:pt>
                <c:pt idx="8">
                  <c:v>44145</c:v>
                </c:pt>
                <c:pt idx="9">
                  <c:v>45078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51072"/>
        <c:axId val="124449152"/>
      </c:lineChart>
      <c:catAx>
        <c:axId val="124445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446976"/>
        <c:crosses val="autoZero"/>
        <c:auto val="1"/>
        <c:lblAlgn val="ctr"/>
        <c:lblOffset val="100"/>
        <c:noMultiLvlLbl val="0"/>
      </c:catAx>
      <c:valAx>
        <c:axId val="1244469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número</a:t>
                </a:r>
              </a:p>
            </c:rich>
          </c:tx>
          <c:layout>
            <c:manualLayout>
              <c:xMode val="edge"/>
              <c:yMode val="edge"/>
              <c:x val="0.12799163599654523"/>
              <c:y val="1.4342288934957802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4445440"/>
        <c:crosses val="autoZero"/>
        <c:crossBetween val="between"/>
      </c:valAx>
      <c:valAx>
        <c:axId val="124449152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Millones €</a:t>
                </a:r>
              </a:p>
            </c:rich>
          </c:tx>
          <c:layout>
            <c:manualLayout>
              <c:xMode val="edge"/>
              <c:yMode val="edge"/>
              <c:x val="0.84683878085099906"/>
              <c:y val="1.6591048109912035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4451072"/>
        <c:crosses val="max"/>
        <c:crossBetween val="between"/>
      </c:valAx>
      <c:catAx>
        <c:axId val="124451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44915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'G61'!$B$26</c:f>
              <c:strCache>
                <c:ptCount val="1"/>
                <c:pt idx="0">
                  <c:v>Nº inmuebles tasados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1092621467698811E-2"/>
                  <c:y val="-1.98117911044745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2185242935397621E-2"/>
                  <c:y val="3.169886576715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1.1092621467698811E-2"/>
                  <c:y val="2.773650754626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"/>
                  <c:y val="-1.1887074662684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"/>
                  <c:y val="2.7736507546264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2185242935397619E-3"/>
                  <c:y val="-2.3774149325369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3277864403096429E-2"/>
                  <c:y val="3.566122398805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4.146774258588598E-2"/>
                  <c:y val="4.8140805587249307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'G61'!$A$27:$A$36</c:f>
              <c:numCache>
                <c:formatCode>0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'G61'!$B$27:$B$36</c:f>
              <c:numCache>
                <c:formatCode>#,##0</c:formatCode>
                <c:ptCount val="10"/>
                <c:pt idx="0">
                  <c:v>28167</c:v>
                </c:pt>
                <c:pt idx="1">
                  <c:v>25451</c:v>
                </c:pt>
                <c:pt idx="2">
                  <c:v>25698</c:v>
                </c:pt>
                <c:pt idx="3">
                  <c:v>12599</c:v>
                </c:pt>
                <c:pt idx="4">
                  <c:v>13129</c:v>
                </c:pt>
                <c:pt idx="5">
                  <c:v>8681</c:v>
                </c:pt>
                <c:pt idx="6">
                  <c:v>9793.5</c:v>
                </c:pt>
                <c:pt idx="7">
                  <c:v>8546</c:v>
                </c:pt>
                <c:pt idx="8">
                  <c:v>7627</c:v>
                </c:pt>
                <c:pt idx="9">
                  <c:v>10206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296064"/>
        <c:axId val="132326528"/>
      </c:lineChart>
      <c:catAx>
        <c:axId val="1322960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32326528"/>
        <c:crosses val="autoZero"/>
        <c:auto val="1"/>
        <c:lblAlgn val="ctr"/>
        <c:lblOffset val="100"/>
        <c:noMultiLvlLbl val="0"/>
      </c:catAx>
      <c:valAx>
        <c:axId val="13232652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322960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'G62'!$B$28</c:f>
              <c:strCache>
                <c:ptCount val="1"/>
                <c:pt idx="0">
                  <c:v>Nº ponencias aprobadas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8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'G62'!$A$29:$A$38</c:f>
              <c:numCache>
                <c:formatCode>0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'G62'!$B$29:$B$38</c:f>
              <c:numCache>
                <c:formatCode>0</c:formatCode>
                <c:ptCount val="10"/>
                <c:pt idx="0">
                  <c:v>3</c:v>
                </c:pt>
                <c:pt idx="1">
                  <c:v>4</c:v>
                </c:pt>
                <c:pt idx="2">
                  <c:v>9</c:v>
                </c:pt>
                <c:pt idx="3">
                  <c:v>7</c:v>
                </c:pt>
                <c:pt idx="4">
                  <c:v>18</c:v>
                </c:pt>
                <c:pt idx="5">
                  <c:v>19</c:v>
                </c:pt>
                <c:pt idx="6">
                  <c:v>27</c:v>
                </c:pt>
                <c:pt idx="7">
                  <c:v>29</c:v>
                </c:pt>
                <c:pt idx="8">
                  <c:v>34</c:v>
                </c:pt>
                <c:pt idx="9">
                  <c:v>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32372736"/>
        <c:axId val="132378624"/>
      </c:barChart>
      <c:catAx>
        <c:axId val="1323727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32378624"/>
        <c:crosses val="autoZero"/>
        <c:auto val="1"/>
        <c:lblAlgn val="ctr"/>
        <c:lblOffset val="100"/>
        <c:noMultiLvlLbl val="0"/>
      </c:catAx>
      <c:valAx>
        <c:axId val="132378624"/>
        <c:scaling>
          <c:orientation val="minMax"/>
          <c:max val="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1"/>
        <c:majorTickMark val="out"/>
        <c:minorTickMark val="none"/>
        <c:tickLblPos val="nextTo"/>
        <c:crossAx val="1323727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'G63'!$B$26</c:f>
              <c:strCache>
                <c:ptCount val="1"/>
                <c:pt idx="0">
                  <c:v>Número de expedientes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2"/>
              <c:layout>
                <c:manualLayout>
                  <c:x val="-4.6935795052608268E-17"/>
                  <c:y val="-4.4863167339614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-4.0376850605652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1.7921146953405017E-2"/>
                  <c:y val="3.5890533871691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-2.5601638504864311E-3"/>
                  <c:y val="-1.794526693584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2.5601444088263672E-3"/>
                  <c:y val="4.39490671774136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3.9525650694914885E-2"/>
                  <c:y val="1.1261261261261261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'G63'!$A$27:$A$36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'G63'!$B$27:$B$36</c:f>
              <c:numCache>
                <c:formatCode>General</c:formatCode>
                <c:ptCount val="10"/>
                <c:pt idx="0">
                  <c:v>179</c:v>
                </c:pt>
                <c:pt idx="1">
                  <c:v>284</c:v>
                </c:pt>
                <c:pt idx="2">
                  <c:v>123</c:v>
                </c:pt>
                <c:pt idx="3">
                  <c:v>107</c:v>
                </c:pt>
                <c:pt idx="4">
                  <c:v>61</c:v>
                </c:pt>
                <c:pt idx="5">
                  <c:v>89</c:v>
                </c:pt>
                <c:pt idx="6">
                  <c:v>18</c:v>
                </c:pt>
                <c:pt idx="7">
                  <c:v>52</c:v>
                </c:pt>
                <c:pt idx="8">
                  <c:v>12</c:v>
                </c:pt>
                <c:pt idx="9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571712"/>
        <c:axId val="133573248"/>
      </c:lineChart>
      <c:catAx>
        <c:axId val="13357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573248"/>
        <c:crosses val="autoZero"/>
        <c:auto val="1"/>
        <c:lblAlgn val="ctr"/>
        <c:lblOffset val="100"/>
        <c:noMultiLvlLbl val="0"/>
      </c:catAx>
      <c:valAx>
        <c:axId val="1335732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335717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'G64'!$B$28</c:f>
              <c:strCache>
                <c:ptCount val="1"/>
                <c:pt idx="0">
                  <c:v>Nº atenciones presenciales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spPr/>
              <c:txPr>
                <a:bodyPr/>
                <a:lstStyle/>
                <a:p>
                  <a:pPr>
                    <a:defRPr b="1">
                      <a:solidFill>
                        <a:sysClr val="windowText" lastClr="000000"/>
                      </a:solidFill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'G64'!$A$29:$A$39</c:f>
              <c:numCache>
                <c:formatCode>General</c:formatCod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numCache>
            </c:numRef>
          </c:cat>
          <c:val>
            <c:numRef>
              <c:f>'G64'!$B$29:$B$39</c:f>
              <c:numCache>
                <c:formatCode>#,##0_ ;\-#,##0\ </c:formatCode>
                <c:ptCount val="11"/>
                <c:pt idx="0">
                  <c:v>5287</c:v>
                </c:pt>
                <c:pt idx="1">
                  <c:v>4174</c:v>
                </c:pt>
                <c:pt idx="2">
                  <c:v>3122</c:v>
                </c:pt>
                <c:pt idx="3">
                  <c:v>2716</c:v>
                </c:pt>
                <c:pt idx="4">
                  <c:v>3540</c:v>
                </c:pt>
                <c:pt idx="5">
                  <c:v>3506</c:v>
                </c:pt>
                <c:pt idx="6">
                  <c:v>3316</c:v>
                </c:pt>
                <c:pt idx="7">
                  <c:v>4498</c:v>
                </c:pt>
                <c:pt idx="8">
                  <c:v>3941</c:v>
                </c:pt>
                <c:pt idx="9">
                  <c:v>4239</c:v>
                </c:pt>
                <c:pt idx="10">
                  <c:v>3003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28851968"/>
        <c:axId val="128853504"/>
      </c:barChart>
      <c:catAx>
        <c:axId val="128851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8853504"/>
        <c:crosses val="autoZero"/>
        <c:auto val="1"/>
        <c:lblAlgn val="ctr"/>
        <c:lblOffset val="100"/>
        <c:noMultiLvlLbl val="0"/>
      </c:catAx>
      <c:valAx>
        <c:axId val="1288535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288519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95559630388667E-2"/>
          <c:y val="3.2102064458339276E-2"/>
          <c:w val="0.88207597766032675"/>
          <c:h val="0.77019383539879249"/>
        </c:manualLayout>
      </c:layout>
      <c:lineChart>
        <c:grouping val="standard"/>
        <c:varyColors val="0"/>
        <c:ser>
          <c:idx val="1"/>
          <c:order val="0"/>
          <c:tx>
            <c:strRef>
              <c:f>'G65'!$B$30</c:f>
              <c:strCache>
                <c:ptCount val="1"/>
                <c:pt idx="0">
                  <c:v>Expedidas en oficina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6636225266362251E-2"/>
                  <c:y val="-3.49539243724181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5.07416081186573E-2"/>
                  <c:y val="-3.9486673247778874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7564402810304448E-2"/>
                  <c:y val="-2.96150049358341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'G65'!$A$31:$A$49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'G65'!$B$31:$B$49</c:f>
              <c:numCache>
                <c:formatCode>#,##0_ ;\-#,##0\ </c:formatCode>
                <c:ptCount val="19"/>
                <c:pt idx="0">
                  <c:v>80421</c:v>
                </c:pt>
                <c:pt idx="1">
                  <c:v>64042</c:v>
                </c:pt>
                <c:pt idx="2">
                  <c:v>46964</c:v>
                </c:pt>
                <c:pt idx="3">
                  <c:v>32720</c:v>
                </c:pt>
                <c:pt idx="4">
                  <c:v>26096</c:v>
                </c:pt>
                <c:pt idx="5">
                  <c:v>23372</c:v>
                </c:pt>
                <c:pt idx="6">
                  <c:v>19115</c:v>
                </c:pt>
                <c:pt idx="7">
                  <c:v>12845</c:v>
                </c:pt>
                <c:pt idx="8">
                  <c:v>7134</c:v>
                </c:pt>
                <c:pt idx="9">
                  <c:v>6070</c:v>
                </c:pt>
                <c:pt idx="10">
                  <c:v>3978</c:v>
                </c:pt>
                <c:pt idx="11">
                  <c:v>3529</c:v>
                </c:pt>
                <c:pt idx="12">
                  <c:v>2560</c:v>
                </c:pt>
                <c:pt idx="13">
                  <c:v>2858</c:v>
                </c:pt>
                <c:pt idx="14">
                  <c:v>3882</c:v>
                </c:pt>
                <c:pt idx="15">
                  <c:v>3470</c:v>
                </c:pt>
                <c:pt idx="16">
                  <c:v>2312</c:v>
                </c:pt>
                <c:pt idx="17">
                  <c:v>1988</c:v>
                </c:pt>
                <c:pt idx="18">
                  <c:v>1779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'G65'!$C$30</c:f>
              <c:strCache>
                <c:ptCount val="1"/>
                <c:pt idx="0">
                  <c:v>Expedidas por Internet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6636225266362234E-2"/>
                  <c:y val="3.8131553860819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7.0257611241217793E-2"/>
                  <c:y val="-3.6196117143797293E-2"/>
                </c:manualLayout>
              </c:layout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95160031225605E-3"/>
                  <c:y val="2.30338927278710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'G65'!$A$31:$A$49</c:f>
              <c:numCache>
                <c:formatCode>General</c:formatCode>
                <c:ptCount val="19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</c:numCache>
            </c:numRef>
          </c:cat>
          <c:val>
            <c:numRef>
              <c:f>'G65'!$C$31:$C$49</c:f>
              <c:numCache>
                <c:formatCode>#,##0_ ;\-#,##0\ </c:formatCode>
                <c:ptCount val="19"/>
                <c:pt idx="0">
                  <c:v>58273</c:v>
                </c:pt>
                <c:pt idx="1">
                  <c:v>100869</c:v>
                </c:pt>
                <c:pt idx="2">
                  <c:v>178952</c:v>
                </c:pt>
                <c:pt idx="3">
                  <c:v>176407</c:v>
                </c:pt>
                <c:pt idx="4">
                  <c:v>179107</c:v>
                </c:pt>
                <c:pt idx="5">
                  <c:v>201707</c:v>
                </c:pt>
                <c:pt idx="6">
                  <c:v>224257</c:v>
                </c:pt>
                <c:pt idx="7">
                  <c:v>231868</c:v>
                </c:pt>
                <c:pt idx="8">
                  <c:v>328456</c:v>
                </c:pt>
                <c:pt idx="9">
                  <c:v>358211</c:v>
                </c:pt>
                <c:pt idx="10">
                  <c:v>363757</c:v>
                </c:pt>
                <c:pt idx="11">
                  <c:v>344978</c:v>
                </c:pt>
                <c:pt idx="12">
                  <c:v>352242</c:v>
                </c:pt>
                <c:pt idx="13">
                  <c:v>374439</c:v>
                </c:pt>
                <c:pt idx="14">
                  <c:v>405297</c:v>
                </c:pt>
                <c:pt idx="15">
                  <c:v>394167</c:v>
                </c:pt>
                <c:pt idx="16">
                  <c:v>421304</c:v>
                </c:pt>
                <c:pt idx="17">
                  <c:v>445939</c:v>
                </c:pt>
                <c:pt idx="18">
                  <c:v>387750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30944"/>
        <c:axId val="128932480"/>
      </c:lineChart>
      <c:catAx>
        <c:axId val="12893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8932480"/>
        <c:crosses val="autoZero"/>
        <c:auto val="1"/>
        <c:lblAlgn val="ctr"/>
        <c:lblOffset val="100"/>
        <c:noMultiLvlLbl val="0"/>
      </c:catAx>
      <c:valAx>
        <c:axId val="1289324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28930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55264324836106"/>
          <c:y val="0.9136770677735826"/>
          <c:w val="0.54997842735411506"/>
          <c:h val="6.72571552960074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'G67'!$B$29</c:f>
              <c:strCache>
                <c:ptCount val="1"/>
                <c:pt idx="0">
                  <c:v>Número de declaraciones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298850574712643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b="0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'G67'!$A$30:$A$39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'G67'!$B$30:$B$39</c:f>
              <c:numCache>
                <c:formatCode>#,##0_ ;\-#,##0\ </c:formatCode>
                <c:ptCount val="10"/>
                <c:pt idx="0">
                  <c:v>49726</c:v>
                </c:pt>
                <c:pt idx="1">
                  <c:v>46386</c:v>
                </c:pt>
                <c:pt idx="2">
                  <c:v>41768</c:v>
                </c:pt>
                <c:pt idx="3">
                  <c:v>38759</c:v>
                </c:pt>
                <c:pt idx="4">
                  <c:v>37737</c:v>
                </c:pt>
                <c:pt idx="5">
                  <c:v>38857</c:v>
                </c:pt>
                <c:pt idx="6">
                  <c:v>38984</c:v>
                </c:pt>
                <c:pt idx="7">
                  <c:v>39181</c:v>
                </c:pt>
                <c:pt idx="8">
                  <c:v>42498</c:v>
                </c:pt>
                <c:pt idx="9">
                  <c:v>44060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31002368"/>
        <c:axId val="131003904"/>
      </c:barChart>
      <c:catAx>
        <c:axId val="13100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003904"/>
        <c:crosses val="autoZero"/>
        <c:auto val="1"/>
        <c:lblAlgn val="ctr"/>
        <c:lblOffset val="100"/>
        <c:noMultiLvlLbl val="0"/>
      </c:catAx>
      <c:valAx>
        <c:axId val="131003904"/>
        <c:scaling>
          <c:orientation val="minMax"/>
          <c:max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1002368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intranet.gesconhtn.admon-cfnavarra.es/_layouts/images/blank.gif" TargetMode="External"/><Relationship Id="rId1" Type="http://schemas.openxmlformats.org/officeDocument/2006/relationships/image" Target="../media/image1.gif"/><Relationship Id="rId4" Type="http://schemas.openxmlformats.org/officeDocument/2006/relationships/image" Target="http://intranet.gesconhtn.admon-cfnavarra.es/_layouts/images/menudark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346709</xdr:colOff>
      <xdr:row>11</xdr:row>
      <xdr:rowOff>34290</xdr:rowOff>
    </xdr:from>
    <xdr:to>
      <xdr:col>7</xdr:col>
      <xdr:colOff>428624</xdr:colOff>
      <xdr:row>29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2</xdr:row>
      <xdr:rowOff>66674</xdr:rowOff>
    </xdr:from>
    <xdr:to>
      <xdr:col>7</xdr:col>
      <xdr:colOff>66671</xdr:colOff>
      <xdr:row>20</xdr:row>
      <xdr:rowOff>132872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</xdr:colOff>
      <xdr:row>2</xdr:row>
      <xdr:rowOff>0</xdr:rowOff>
    </xdr:from>
    <xdr:to>
      <xdr:col>7</xdr:col>
      <xdr:colOff>38100</xdr:colOff>
      <xdr:row>29</xdr:row>
      <xdr:rowOff>15240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38100</xdr:rowOff>
    </xdr:from>
    <xdr:to>
      <xdr:col>6</xdr:col>
      <xdr:colOff>314326</xdr:colOff>
      <xdr:row>22</xdr:row>
      <xdr:rowOff>4763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2</xdr:row>
      <xdr:rowOff>0</xdr:rowOff>
    </xdr:from>
    <xdr:to>
      <xdr:col>8</xdr:col>
      <xdr:colOff>666749</xdr:colOff>
      <xdr:row>32</xdr:row>
      <xdr:rowOff>14288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546256</xdr:colOff>
      <xdr:row>2</xdr:row>
      <xdr:rowOff>22859</xdr:rowOff>
    </xdr:from>
    <xdr:to>
      <xdr:col>5</xdr:col>
      <xdr:colOff>685799</xdr:colOff>
      <xdr:row>19</xdr:row>
      <xdr:rowOff>19050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2</xdr:row>
      <xdr:rowOff>19049</xdr:rowOff>
    </xdr:from>
    <xdr:to>
      <xdr:col>2</xdr:col>
      <xdr:colOff>416250</xdr:colOff>
      <xdr:row>18</xdr:row>
      <xdr:rowOff>107099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219074</xdr:colOff>
      <xdr:row>2</xdr:row>
      <xdr:rowOff>19051</xdr:rowOff>
    </xdr:from>
    <xdr:to>
      <xdr:col>3</xdr:col>
      <xdr:colOff>504825</xdr:colOff>
      <xdr:row>26</xdr:row>
      <xdr:rowOff>57151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</xdr:row>
      <xdr:rowOff>19049</xdr:rowOff>
    </xdr:from>
    <xdr:to>
      <xdr:col>7</xdr:col>
      <xdr:colOff>361950</xdr:colOff>
      <xdr:row>22</xdr:row>
      <xdr:rowOff>180975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266698</xdr:colOff>
      <xdr:row>2</xdr:row>
      <xdr:rowOff>47622</xdr:rowOff>
    </xdr:from>
    <xdr:to>
      <xdr:col>8</xdr:col>
      <xdr:colOff>107628</xdr:colOff>
      <xdr:row>21</xdr:row>
      <xdr:rowOff>37144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120646</xdr:colOff>
      <xdr:row>2</xdr:row>
      <xdr:rowOff>25397</xdr:rowOff>
    </xdr:from>
    <xdr:to>
      <xdr:col>7</xdr:col>
      <xdr:colOff>641728</xdr:colOff>
      <xdr:row>22</xdr:row>
      <xdr:rowOff>51305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238123</xdr:colOff>
      <xdr:row>2</xdr:row>
      <xdr:rowOff>38100</xdr:rowOff>
    </xdr:from>
    <xdr:to>
      <xdr:col>7</xdr:col>
      <xdr:colOff>460913</xdr:colOff>
      <xdr:row>26</xdr:row>
      <xdr:rowOff>22240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412749</xdr:colOff>
      <xdr:row>2</xdr:row>
      <xdr:rowOff>9525</xdr:rowOff>
    </xdr:from>
    <xdr:to>
      <xdr:col>10</xdr:col>
      <xdr:colOff>181607</xdr:colOff>
      <xdr:row>27</xdr:row>
      <xdr:rowOff>16826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238122</xdr:colOff>
      <xdr:row>2</xdr:row>
      <xdr:rowOff>9524</xdr:rowOff>
    </xdr:from>
    <xdr:to>
      <xdr:col>8</xdr:col>
      <xdr:colOff>486727</xdr:colOff>
      <xdr:row>24</xdr:row>
      <xdr:rowOff>42623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342897</xdr:colOff>
      <xdr:row>2</xdr:row>
      <xdr:rowOff>19050</xdr:rowOff>
    </xdr:from>
    <xdr:to>
      <xdr:col>8</xdr:col>
      <xdr:colOff>238695</xdr:colOff>
      <xdr:row>24</xdr:row>
      <xdr:rowOff>35909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2</xdr:row>
      <xdr:rowOff>28575</xdr:rowOff>
    </xdr:from>
    <xdr:to>
      <xdr:col>6</xdr:col>
      <xdr:colOff>133350</xdr:colOff>
      <xdr:row>29</xdr:row>
      <xdr:rowOff>80963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142873</xdr:colOff>
      <xdr:row>2</xdr:row>
      <xdr:rowOff>19050</xdr:rowOff>
    </xdr:from>
    <xdr:to>
      <xdr:col>7</xdr:col>
      <xdr:colOff>495299</xdr:colOff>
      <xdr:row>23</xdr:row>
      <xdr:rowOff>90488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163830</xdr:colOff>
      <xdr:row>2</xdr:row>
      <xdr:rowOff>28575</xdr:rowOff>
    </xdr:from>
    <xdr:to>
      <xdr:col>7</xdr:col>
      <xdr:colOff>742950</xdr:colOff>
      <xdr:row>25</xdr:row>
      <xdr:rowOff>51435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128587</xdr:colOff>
      <xdr:row>4</xdr:row>
      <xdr:rowOff>85725</xdr:rowOff>
    </xdr:from>
    <xdr:to>
      <xdr:col>4</xdr:col>
      <xdr:colOff>661987</xdr:colOff>
      <xdr:row>5</xdr:row>
      <xdr:rowOff>104775</xdr:rowOff>
    </xdr:to>
    <xdr:sp macro="" textlink="">
      <xdr:nvSpPr>
        <xdr:cNvPr id="3" name="2 CuadroTexto"/>
        <xdr:cNvSpPr txBox="1"/>
      </xdr:nvSpPr>
      <xdr:spPr>
        <a:xfrm>
          <a:off x="3900487" y="1143000"/>
          <a:ext cx="533400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n>
                <a:noFill/>
              </a:ln>
              <a:solidFill>
                <a:srgbClr val="C00000"/>
              </a:solidFill>
            </a:rPr>
            <a:t>IVA</a:t>
          </a:r>
        </a:p>
      </xdr:txBody>
    </xdr:sp>
    <xdr:clientData/>
  </xdr:twoCellAnchor>
  <xdr:twoCellAnchor>
    <xdr:from>
      <xdr:col>4</xdr:col>
      <xdr:colOff>52387</xdr:colOff>
      <xdr:row>11</xdr:row>
      <xdr:rowOff>47625</xdr:rowOff>
    </xdr:from>
    <xdr:to>
      <xdr:col>5</xdr:col>
      <xdr:colOff>80962</xdr:colOff>
      <xdr:row>12</xdr:row>
      <xdr:rowOff>85725</xdr:rowOff>
    </xdr:to>
    <xdr:sp macro="" textlink="">
      <xdr:nvSpPr>
        <xdr:cNvPr id="4" name="3 CuadroTexto"/>
        <xdr:cNvSpPr txBox="1"/>
      </xdr:nvSpPr>
      <xdr:spPr>
        <a:xfrm>
          <a:off x="3824287" y="2238375"/>
          <a:ext cx="8763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>
              <a:ln>
                <a:noFill/>
              </a:ln>
              <a:solidFill>
                <a:schemeClr val="accent5"/>
              </a:solidFill>
            </a:rPr>
            <a:t>Informativas</a:t>
          </a:r>
        </a:p>
      </xdr:txBody>
    </xdr:sp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0.50718</cdr:x>
      <cdr:y>0.5694</cdr:y>
    </cdr:from>
    <cdr:to>
      <cdr:x>0.66803</cdr:x>
      <cdr:y>0.62108</cdr:y>
    </cdr:to>
    <cdr:sp macro="" textlink="">
      <cdr:nvSpPr>
        <cdr:cNvPr id="2" name="3 CuadroTexto"/>
        <cdr:cNvSpPr txBox="1"/>
      </cdr:nvSpPr>
      <cdr:spPr>
        <a:xfrm xmlns:a="http://schemas.openxmlformats.org/drawingml/2006/main">
          <a:off x="3317874" y="2133600"/>
          <a:ext cx="1052196" cy="1936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3"/>
              </a:solidFill>
            </a:rPr>
            <a:t>Fraccionamientos</a:t>
          </a:r>
        </a:p>
      </cdr:txBody>
    </cdr:sp>
  </cdr:relSizeAnchor>
  <cdr:relSizeAnchor xmlns:cdr="http://schemas.openxmlformats.org/drawingml/2006/chartDrawing">
    <cdr:from>
      <cdr:x>0.42487</cdr:x>
      <cdr:y>0.7397</cdr:y>
    </cdr:from>
    <cdr:to>
      <cdr:x>0.76558</cdr:x>
      <cdr:y>0.79817</cdr:y>
    </cdr:to>
    <cdr:sp macro="" textlink="">
      <cdr:nvSpPr>
        <cdr:cNvPr id="3" name="3 CuadroTexto"/>
        <cdr:cNvSpPr txBox="1"/>
      </cdr:nvSpPr>
      <cdr:spPr>
        <a:xfrm xmlns:a="http://schemas.openxmlformats.org/drawingml/2006/main">
          <a:off x="2779395" y="2771774"/>
          <a:ext cx="2228849" cy="219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4"/>
              </a:solidFill>
            </a:rPr>
            <a:t>Recap.</a:t>
          </a:r>
          <a:r>
            <a:rPr lang="es-ES" sz="900" b="1" baseline="0">
              <a:ln>
                <a:noFill/>
              </a:ln>
              <a:solidFill>
                <a:schemeClr val="accent4"/>
              </a:solidFill>
            </a:rPr>
            <a:t> operaciones intracomunitarias</a:t>
          </a:r>
          <a:endParaRPr lang="es-ES" sz="900" b="1">
            <a:ln>
              <a:noFill/>
            </a:ln>
            <a:solidFill>
              <a:schemeClr val="accent4"/>
            </a:solidFill>
          </a:endParaRPr>
        </a:p>
      </cdr:txBody>
    </cdr:sp>
  </cdr:relSizeAnchor>
  <cdr:relSizeAnchor xmlns:cdr="http://schemas.openxmlformats.org/drawingml/2006/chartDrawing">
    <cdr:from>
      <cdr:x>0.45185</cdr:x>
      <cdr:y>0.85155</cdr:y>
    </cdr:from>
    <cdr:to>
      <cdr:x>0.68695</cdr:x>
      <cdr:y>0.89561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2955926" y="3190875"/>
          <a:ext cx="1537970" cy="1651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900" b="1">
              <a:ln>
                <a:noFill/>
              </a:ln>
              <a:solidFill>
                <a:schemeClr val="accent6"/>
              </a:solidFill>
            </a:rPr>
            <a:t>Sociedades</a:t>
          </a: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272414</xdr:colOff>
      <xdr:row>2</xdr:row>
      <xdr:rowOff>123821</xdr:rowOff>
    </xdr:from>
    <xdr:to>
      <xdr:col>6</xdr:col>
      <xdr:colOff>420429</xdr:colOff>
      <xdr:row>21</xdr:row>
      <xdr:rowOff>123821</xdr:rowOff>
    </xdr:to>
    <xdr:graphicFrame macro="">
      <xdr:nvGraphicFramePr>
        <xdr:cNvPr id="6" name="5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387349</xdr:colOff>
      <xdr:row>2</xdr:row>
      <xdr:rowOff>31750</xdr:rowOff>
    </xdr:from>
    <xdr:to>
      <xdr:col>5</xdr:col>
      <xdr:colOff>79375</xdr:colOff>
      <xdr:row>25</xdr:row>
      <xdr:rowOff>120650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347344</xdr:colOff>
      <xdr:row>2</xdr:row>
      <xdr:rowOff>12698</xdr:rowOff>
    </xdr:from>
    <xdr:to>
      <xdr:col>3</xdr:col>
      <xdr:colOff>1164044</xdr:colOff>
      <xdr:row>21</xdr:row>
      <xdr:rowOff>128441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1</xdr:row>
      <xdr:rowOff>156208</xdr:rowOff>
    </xdr:from>
    <xdr:to>
      <xdr:col>7</xdr:col>
      <xdr:colOff>681100</xdr:colOff>
      <xdr:row>22</xdr:row>
      <xdr:rowOff>163193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287653</xdr:colOff>
      <xdr:row>2</xdr:row>
      <xdr:rowOff>19048</xdr:rowOff>
    </xdr:from>
    <xdr:to>
      <xdr:col>7</xdr:col>
      <xdr:colOff>152398</xdr:colOff>
      <xdr:row>20</xdr:row>
      <xdr:rowOff>36384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245742</xdr:colOff>
      <xdr:row>2</xdr:row>
      <xdr:rowOff>38098</xdr:rowOff>
    </xdr:from>
    <xdr:to>
      <xdr:col>7</xdr:col>
      <xdr:colOff>693222</xdr:colOff>
      <xdr:row>24</xdr:row>
      <xdr:rowOff>59053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323848</xdr:colOff>
      <xdr:row>2</xdr:row>
      <xdr:rowOff>19047</xdr:rowOff>
    </xdr:from>
    <xdr:to>
      <xdr:col>7</xdr:col>
      <xdr:colOff>595311</xdr:colOff>
      <xdr:row>25</xdr:row>
      <xdr:rowOff>30001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386714</xdr:colOff>
      <xdr:row>2</xdr:row>
      <xdr:rowOff>19047</xdr:rowOff>
    </xdr:from>
    <xdr:to>
      <xdr:col>6</xdr:col>
      <xdr:colOff>315084</xdr:colOff>
      <xdr:row>22</xdr:row>
      <xdr:rowOff>127061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251458</xdr:colOff>
      <xdr:row>2</xdr:row>
      <xdr:rowOff>34287</xdr:rowOff>
    </xdr:from>
    <xdr:to>
      <xdr:col>6</xdr:col>
      <xdr:colOff>549971</xdr:colOff>
      <xdr:row>25</xdr:row>
      <xdr:rowOff>63053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234949</xdr:colOff>
      <xdr:row>2</xdr:row>
      <xdr:rowOff>73025</xdr:rowOff>
    </xdr:from>
    <xdr:to>
      <xdr:col>8</xdr:col>
      <xdr:colOff>139700</xdr:colOff>
      <xdr:row>20</xdr:row>
      <xdr:rowOff>106362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228597</xdr:colOff>
      <xdr:row>2</xdr:row>
      <xdr:rowOff>28575</xdr:rowOff>
    </xdr:from>
    <xdr:to>
      <xdr:col>8</xdr:col>
      <xdr:colOff>257840</xdr:colOff>
      <xdr:row>23</xdr:row>
      <xdr:rowOff>57673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276223</xdr:colOff>
      <xdr:row>1</xdr:row>
      <xdr:rowOff>152398</xdr:rowOff>
    </xdr:from>
    <xdr:to>
      <xdr:col>8</xdr:col>
      <xdr:colOff>183832</xdr:colOff>
      <xdr:row>23</xdr:row>
      <xdr:rowOff>105249</xdr:rowOff>
    </xdr:to>
    <xdr:graphicFrame macro="">
      <xdr:nvGraphicFramePr>
        <xdr:cNvPr id="4" name="3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302888</xdr:colOff>
      <xdr:row>2</xdr:row>
      <xdr:rowOff>62863</xdr:rowOff>
    </xdr:from>
    <xdr:to>
      <xdr:col>7</xdr:col>
      <xdr:colOff>123824</xdr:colOff>
      <xdr:row>21</xdr:row>
      <xdr:rowOff>55243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219073</xdr:colOff>
      <xdr:row>2</xdr:row>
      <xdr:rowOff>47623</xdr:rowOff>
    </xdr:from>
    <xdr:to>
      <xdr:col>9</xdr:col>
      <xdr:colOff>9523</xdr:colOff>
      <xdr:row>24</xdr:row>
      <xdr:rowOff>10951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201930</xdr:colOff>
      <xdr:row>2</xdr:row>
      <xdr:rowOff>11430</xdr:rowOff>
    </xdr:from>
    <xdr:to>
      <xdr:col>8</xdr:col>
      <xdr:colOff>175260</xdr:colOff>
      <xdr:row>25</xdr:row>
      <xdr:rowOff>146685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220979</xdr:colOff>
      <xdr:row>2</xdr:row>
      <xdr:rowOff>5711</xdr:rowOff>
    </xdr:from>
    <xdr:to>
      <xdr:col>7</xdr:col>
      <xdr:colOff>75858</xdr:colOff>
      <xdr:row>22</xdr:row>
      <xdr:rowOff>112143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9525</xdr:colOff>
      <xdr:row>19</xdr:row>
      <xdr:rowOff>0</xdr:rowOff>
    </xdr:to>
    <xdr:pic>
      <xdr:nvPicPr>
        <xdr:cNvPr id="2" name="Picture 4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5059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9525</xdr:colOff>
      <xdr:row>21</xdr:row>
      <xdr:rowOff>0</xdr:rowOff>
    </xdr:to>
    <xdr:pic>
      <xdr:nvPicPr>
        <xdr:cNvPr id="3" name="Picture 4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391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123825</xdr:rowOff>
    </xdr:to>
    <xdr:pic>
      <xdr:nvPicPr>
        <xdr:cNvPr id="4" name="Picture 4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7818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5" name="Picture 4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35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123825</xdr:rowOff>
    </xdr:to>
    <xdr:pic>
      <xdr:nvPicPr>
        <xdr:cNvPr id="6" name="Picture 4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3533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7" name="Picture 4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1277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9525</xdr:rowOff>
    </xdr:to>
    <xdr:pic>
      <xdr:nvPicPr>
        <xdr:cNvPr id="8" name="Picture 4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962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9525</xdr:colOff>
      <xdr:row>12</xdr:row>
      <xdr:rowOff>0</xdr:rowOff>
    </xdr:to>
    <xdr:pic>
      <xdr:nvPicPr>
        <xdr:cNvPr id="9" name="Picture 4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7721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2</xdr:col>
      <xdr:colOff>0</xdr:colOff>
      <xdr:row>12</xdr:row>
      <xdr:rowOff>9525</xdr:rowOff>
    </xdr:to>
    <xdr:pic>
      <xdr:nvPicPr>
        <xdr:cNvPr id="10" name="Picture 3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772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9525</xdr:colOff>
      <xdr:row>16</xdr:row>
      <xdr:rowOff>0</xdr:rowOff>
    </xdr:to>
    <xdr:pic>
      <xdr:nvPicPr>
        <xdr:cNvPr id="11" name="Picture 3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9248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9525</xdr:rowOff>
    </xdr:to>
    <xdr:pic>
      <xdr:nvPicPr>
        <xdr:cNvPr id="12" name="Picture 3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391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13" name="Picture 3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35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9525</xdr:rowOff>
    </xdr:to>
    <xdr:pic>
      <xdr:nvPicPr>
        <xdr:cNvPr id="14" name="Picture 35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4963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15" name="Picture 3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0481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9525</xdr:rowOff>
    </xdr:to>
    <xdr:pic>
      <xdr:nvPicPr>
        <xdr:cNvPr id="16" name="Picture 33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3906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pic>
      <xdr:nvPicPr>
        <xdr:cNvPr id="17" name="Picture 3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801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9525</xdr:rowOff>
    </xdr:to>
    <xdr:pic>
      <xdr:nvPicPr>
        <xdr:cNvPr id="18" name="Picture 3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24206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9525</xdr:colOff>
      <xdr:row>11</xdr:row>
      <xdr:rowOff>0</xdr:rowOff>
    </xdr:to>
    <xdr:pic>
      <xdr:nvPicPr>
        <xdr:cNvPr id="19" name="Picture 3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1625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2</xdr:col>
      <xdr:colOff>0</xdr:colOff>
      <xdr:row>23</xdr:row>
      <xdr:rowOff>123825</xdr:rowOff>
    </xdr:to>
    <xdr:pic>
      <xdr:nvPicPr>
        <xdr:cNvPr id="20" name="Picture 29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2776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9525</xdr:colOff>
      <xdr:row>8</xdr:row>
      <xdr:rowOff>0</xdr:rowOff>
    </xdr:to>
    <xdr:pic>
      <xdr:nvPicPr>
        <xdr:cNvPr id="21" name="Picture 2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54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9525</xdr:rowOff>
    </xdr:to>
    <xdr:pic>
      <xdr:nvPicPr>
        <xdr:cNvPr id="22" name="Picture 2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6586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23" name="Picture 2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90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123825</xdr:rowOff>
    </xdr:to>
    <xdr:pic>
      <xdr:nvPicPr>
        <xdr:cNvPr id="24" name="Picture 2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9248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9525</xdr:colOff>
      <xdr:row>22</xdr:row>
      <xdr:rowOff>0</xdr:rowOff>
    </xdr:to>
    <xdr:pic>
      <xdr:nvPicPr>
        <xdr:cNvPr id="25" name="Picture 2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772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9525</xdr:rowOff>
    </xdr:to>
    <xdr:pic>
      <xdr:nvPicPr>
        <xdr:cNvPr id="26" name="Picture 23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6577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9525</xdr:colOff>
      <xdr:row>7</xdr:row>
      <xdr:rowOff>0</xdr:rowOff>
    </xdr:to>
    <xdr:pic>
      <xdr:nvPicPr>
        <xdr:cNvPr id="27" name="Picture 2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0384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9525</xdr:rowOff>
    </xdr:to>
    <xdr:pic>
      <xdr:nvPicPr>
        <xdr:cNvPr id="28" name="Picture 2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5433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9525</xdr:colOff>
      <xdr:row>18</xdr:row>
      <xdr:rowOff>0</xdr:rowOff>
    </xdr:to>
    <xdr:pic>
      <xdr:nvPicPr>
        <xdr:cNvPr id="29" name="Picture 2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0011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9525</xdr:rowOff>
    </xdr:to>
    <xdr:pic>
      <xdr:nvPicPr>
        <xdr:cNvPr id="30" name="Picture 1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010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pic>
      <xdr:nvPicPr>
        <xdr:cNvPr id="31" name="Picture 1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657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2</xdr:col>
      <xdr:colOff>0</xdr:colOff>
      <xdr:row>22</xdr:row>
      <xdr:rowOff>9525</xdr:rowOff>
    </xdr:to>
    <xdr:pic>
      <xdr:nvPicPr>
        <xdr:cNvPr id="32" name="Picture 1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772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33" name="Picture 1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90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123825</xdr:rowOff>
    </xdr:to>
    <xdr:pic>
      <xdr:nvPicPr>
        <xdr:cNvPr id="34" name="Picture 1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858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9525</xdr:colOff>
      <xdr:row>5</xdr:row>
      <xdr:rowOff>0</xdr:rowOff>
    </xdr:to>
    <xdr:pic>
      <xdr:nvPicPr>
        <xdr:cNvPr id="35" name="Picture 1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9621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123825</xdr:rowOff>
    </xdr:to>
    <xdr:pic>
      <xdr:nvPicPr>
        <xdr:cNvPr id="36" name="Picture 1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0384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9525</xdr:colOff>
      <xdr:row>20</xdr:row>
      <xdr:rowOff>0</xdr:rowOff>
    </xdr:to>
    <xdr:pic>
      <xdr:nvPicPr>
        <xdr:cNvPr id="37" name="Picture 1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010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9525</xdr:rowOff>
    </xdr:to>
    <xdr:pic>
      <xdr:nvPicPr>
        <xdr:cNvPr id="38" name="Picture 1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5336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9525</xdr:colOff>
      <xdr:row>17</xdr:row>
      <xdr:rowOff>0</xdr:rowOff>
    </xdr:to>
    <xdr:pic>
      <xdr:nvPicPr>
        <xdr:cNvPr id="39" name="Picture 1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496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9525</xdr:rowOff>
    </xdr:to>
    <xdr:pic>
      <xdr:nvPicPr>
        <xdr:cNvPr id="40" name="Picture 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5059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9525</xdr:colOff>
      <xdr:row>6</xdr:row>
      <xdr:rowOff>0</xdr:rowOff>
    </xdr:to>
    <xdr:pic>
      <xdr:nvPicPr>
        <xdr:cNvPr id="41" name="Picture 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33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9525</xdr:rowOff>
    </xdr:to>
    <xdr:pic>
      <xdr:nvPicPr>
        <xdr:cNvPr id="42" name="Picture 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0011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9525</xdr:colOff>
      <xdr:row>26</xdr:row>
      <xdr:rowOff>0</xdr:rowOff>
    </xdr:to>
    <xdr:pic>
      <xdr:nvPicPr>
        <xdr:cNvPr id="43" name="Picture 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420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2</xdr:col>
      <xdr:colOff>0</xdr:colOff>
      <xdr:row>11</xdr:row>
      <xdr:rowOff>123825</xdr:rowOff>
    </xdr:to>
    <xdr:pic>
      <xdr:nvPicPr>
        <xdr:cNvPr id="44" name="Picture 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16255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9525</xdr:colOff>
      <xdr:row>25</xdr:row>
      <xdr:rowOff>0</xdr:rowOff>
    </xdr:to>
    <xdr:pic>
      <xdr:nvPicPr>
        <xdr:cNvPr id="45" name="Picture 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039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123825</xdr:rowOff>
    </xdr:to>
    <xdr:pic>
      <xdr:nvPicPr>
        <xdr:cNvPr id="46" name="Picture 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0481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47" name="Picture 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6276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123825</xdr:rowOff>
    </xdr:to>
    <xdr:pic>
      <xdr:nvPicPr>
        <xdr:cNvPr id="48" name="Picture 1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2769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0"/>
  <sheetViews>
    <sheetView tabSelected="1" zoomScaleNormal="100" workbookViewId="0">
      <selection activeCell="A71" sqref="A71"/>
    </sheetView>
  </sheetViews>
  <sheetFormatPr baseColWidth="10" defaultColWidth="11.42578125" defaultRowHeight="12.75"/>
  <cols>
    <col min="1" max="1" width="141" style="937" bestFit="1" customWidth="1"/>
    <col min="2" max="16384" width="11.42578125" style="408"/>
  </cols>
  <sheetData>
    <row r="1" spans="1:2" ht="32.25" customHeight="1">
      <c r="A1" s="938" t="s">
        <v>681</v>
      </c>
    </row>
    <row r="2" spans="1:2" ht="18" customHeight="1">
      <c r="A2" s="936" t="str">
        <f>'C1'!$A$1</f>
        <v xml:space="preserve">Cuadro nº 1. Recaudación tributaria líquida y Resultados de actividad control tributario
</v>
      </c>
      <c r="B2"/>
    </row>
    <row r="3" spans="1:2" ht="18" customHeight="1">
      <c r="A3" s="936" t="str">
        <f>'C2'!$A$1</f>
        <v>Cuadro nº 2. Sistema tributario de Navarra. Impuestos convenidos</v>
      </c>
    </row>
    <row r="4" spans="1:2" ht="18" customHeight="1">
      <c r="A4" s="936" t="str">
        <f>'C3'!$A$1</f>
        <v>Cuadro nº 3. Distribución del gasto por capítulos</v>
      </c>
    </row>
    <row r="5" spans="1:2" ht="18" customHeight="1">
      <c r="A5" s="936" t="str">
        <f>'C4'!$A$1</f>
        <v>Cuadro nº 4. Distribución del personal de HTN según género. Número y porcentaje</v>
      </c>
    </row>
    <row r="6" spans="1:2" ht="18" customHeight="1">
      <c r="A6" s="936" t="str">
        <f>'G5'!$A$1</f>
        <v>Gráfico nº 5. Promedio de edad del personal de HTN según género</v>
      </c>
    </row>
    <row r="7" spans="1:2" ht="18" customHeight="1">
      <c r="A7" s="936" t="str">
        <f>'G6'!$A$1</f>
        <v>Gráfico nº 6. Distribución del personal de HTN por servicios</v>
      </c>
    </row>
    <row r="8" spans="1:2" ht="18" customHeight="1">
      <c r="A8" s="936" t="str">
        <f>'C7'!$A$1</f>
        <v>Cuadro nº 7. Distribución del personal de HTN por grupos y niveles</v>
      </c>
    </row>
    <row r="9" spans="1:2" ht="18" customHeight="1">
      <c r="A9" s="936" t="str">
        <f>'G8'!$A$1</f>
        <v>Gráfico nº 8. Situación del personal de HTN. Temporalidad</v>
      </c>
    </row>
    <row r="10" spans="1:2" ht="18" customHeight="1">
      <c r="A10" s="936" t="str">
        <f>'C9'!$A$1</f>
        <v>Cuadro nº 9. Distribución del personal de HTN por oficinas</v>
      </c>
    </row>
    <row r="11" spans="1:2" ht="18" customHeight="1">
      <c r="A11" s="936" t="str">
        <f>'C10'!$A$1</f>
        <v>Cuadro nº 10. Recaudación tributaria. Componentes</v>
      </c>
    </row>
    <row r="12" spans="1:2" ht="18" customHeight="1">
      <c r="A12" s="936" t="str">
        <f>'G11'!$A$1</f>
        <v>Gráfico nº 11. Evolución temporal de la recaudación tributaria</v>
      </c>
    </row>
    <row r="13" spans="1:2" ht="18" customHeight="1">
      <c r="A13" s="936" t="str">
        <f>'C12'!$A$1</f>
        <v>Cuadro nº 12. Recaudación tributaria íntegra. Detalle por figuras tributarias</v>
      </c>
    </row>
    <row r="14" spans="1:2" ht="18" customHeight="1">
      <c r="A14" s="936" t="str">
        <f>'C13'!$A$1</f>
        <v>Cuadro nº 13. Recaudación tributaria devoluciones. Detalle por figuras tributarias</v>
      </c>
    </row>
    <row r="15" spans="1:2" ht="18" customHeight="1">
      <c r="A15" s="936" t="str">
        <f>'C14'!$A$1</f>
        <v>Cuadro nº 14. Recaudación tributaria líquida. Resumen por figuras tributarias</v>
      </c>
    </row>
    <row r="16" spans="1:2" ht="18" customHeight="1">
      <c r="A16" s="936" t="str">
        <f>'C15'!$A$1</f>
        <v>Cuadro nº 15. Recaudación tributaria líquida. Detalle por figuras tributarias</v>
      </c>
    </row>
    <row r="17" spans="1:1" ht="18" customHeight="1">
      <c r="A17" s="936" t="str">
        <f>'G16'!$A$1</f>
        <v>Gráfico nº 16. Recaudación tributaria líquida. Porcentaje gestión directa - ajustes fiscales</v>
      </c>
    </row>
    <row r="18" spans="1:1" ht="18" customHeight="1">
      <c r="A18" s="936" t="str">
        <f>'C17'!$A$1</f>
        <v>Cuadro nº 17. Recaudación tributaria. Ajustes por impactos cambios normativos</v>
      </c>
    </row>
    <row r="19" spans="1:1" ht="18" customHeight="1">
      <c r="A19" s="936" t="str">
        <f>'C18'!$A$1</f>
        <v>Cuadro nº 18. Evolución y situación de las deudas por tramos de deudas</v>
      </c>
    </row>
    <row r="20" spans="1:1" ht="18" customHeight="1">
      <c r="A20" s="936" t="str">
        <f>'C19'!$A$1</f>
        <v>Cuadro nº19. Evolución y situación de las deudas por inicial de NIF</v>
      </c>
    </row>
    <row r="21" spans="1:1" ht="18" customHeight="1">
      <c r="A21" s="936" t="str">
        <f>'G20'!$A$1</f>
        <v>Gráfico nº 20. Gráfico de los tipos de atención administrativa</v>
      </c>
    </row>
    <row r="22" spans="1:1" ht="18" customHeight="1">
      <c r="A22" s="936" t="str">
        <f>'G21'!$A$1</f>
        <v>Gráfico nº 21. Atención presencial administrativa. Evolución temporal personas atendidas</v>
      </c>
    </row>
    <row r="23" spans="1:1" ht="18" customHeight="1">
      <c r="A23" s="936" t="str">
        <f>'G22'!$A$1</f>
        <v>Gráfico nº 22. Atención presencial técnico tributaria. Evolución temporal personas atendidas</v>
      </c>
    </row>
    <row r="24" spans="1:1" ht="18" customHeight="1">
      <c r="A24" s="936" t="str">
        <f>'C23'!$A$1</f>
        <v>Cuadro nº 23. Atenciones presenciales por conceptos</v>
      </c>
    </row>
    <row r="25" spans="1:1" ht="18" customHeight="1">
      <c r="A25" s="936" t="str">
        <f>'G24'!$A$1</f>
        <v>Gráfico nº 24. Evolución temporal llamadas recibidas</v>
      </c>
    </row>
    <row r="26" spans="1:1" ht="18" customHeight="1">
      <c r="A26" s="936" t="str">
        <f>'G25'!$A$1</f>
        <v>Gráfico nº 25. Evolución temporal llamadas telefónicas atendidas diarias</v>
      </c>
    </row>
    <row r="27" spans="1:1" ht="18" customHeight="1">
      <c r="A27" s="936" t="str">
        <f>'C26'!$A$1</f>
        <v>Cuadro nº 26. Llamadas derivadas desde centralita por unidad</v>
      </c>
    </row>
    <row r="28" spans="1:1" ht="18" customHeight="1">
      <c r="A28" s="936" t="str">
        <f>'G27'!$A$1</f>
        <v xml:space="preserve">Gráfico nº 27. Gráfico de la distribución de la atención presencial y telefónica por meses </v>
      </c>
    </row>
    <row r="29" spans="1:1" ht="18" customHeight="1">
      <c r="A29" s="936" t="str">
        <f>'G28'!$A$1</f>
        <v>Gráfico nº 28. Gráfico evolución atención por correo electrónico</v>
      </c>
    </row>
    <row r="30" spans="1:1" ht="18" customHeight="1">
      <c r="A30" s="936" t="str">
        <f>'G29'!$A$1</f>
        <v>Gráfico nº 29. Gráfico evolución atención buzón colaboradores</v>
      </c>
    </row>
    <row r="31" spans="1:1" ht="18" customHeight="1">
      <c r="A31" s="936" t="str">
        <f>'G30'!$A$1</f>
        <v xml:space="preserve">Gráfico nº 30. Documentos registrados según unidad de destino </v>
      </c>
    </row>
    <row r="32" spans="1:1" ht="18" customHeight="1">
      <c r="A32" s="936" t="str">
        <f>'G31'!$A$1</f>
        <v>Gráfico nº 31. Evolución temporal documentos registrados</v>
      </c>
    </row>
    <row r="33" spans="1:1" ht="18" customHeight="1">
      <c r="A33" s="936" t="str">
        <f>'C32'!$A$1</f>
        <v>Cuadro nº 32. Directorios portal web más visitados. Número de accesos</v>
      </c>
    </row>
    <row r="34" spans="1:1" ht="18" customHeight="1">
      <c r="A34" s="936" t="str">
        <f>'C33'!$A$1</f>
        <v>Cuadro nº 33. Tipos de certificados expedidos</v>
      </c>
    </row>
    <row r="35" spans="1:1" ht="18" customHeight="1">
      <c r="A35" s="936" t="str">
        <f>'G34'!$A$1</f>
        <v>Gráfico nº 34. Evolución de la presentación telemática de declaraciones</v>
      </c>
    </row>
    <row r="36" spans="1:1" ht="18" customHeight="1">
      <c r="A36" s="936" t="str">
        <f>'C35'!$A$1</f>
        <v>Cuadro nº 35. Porcentaje de declaraciones telemáticas según modelos e incremento sobre año anterior</v>
      </c>
    </row>
    <row r="37" spans="1:1" ht="18" customHeight="1">
      <c r="A37" s="936" t="str">
        <f>'G36'!$A$1</f>
        <v xml:space="preserve">Gráfico nº 36. Accesos terminal autoservicio. Por conceptos </v>
      </c>
    </row>
    <row r="38" spans="1:1" ht="18" customHeight="1">
      <c r="A38" s="936" t="str">
        <f>'C37'!$A$1</f>
        <v>Cuadro nº 37. Resultados de la actividad de control tributario. Número de actuaciones e importe</v>
      </c>
    </row>
    <row r="39" spans="1:1" ht="18" customHeight="1">
      <c r="A39" s="936" t="str">
        <f>'C38'!$A$1</f>
        <v>Cuadro nº 38. Resultados de la actividad de control tributario por áreas. Número de actuaciones e importe</v>
      </c>
    </row>
    <row r="40" spans="1:1" ht="18" customHeight="1">
      <c r="A40" s="936" t="str">
        <f>'C39'!$A$1</f>
        <v>Cuadro nº 39. Resultado total de la actividad de control tributario área de inspección. Número de actuaciones e importe</v>
      </c>
    </row>
    <row r="41" spans="1:1" ht="18" customHeight="1">
      <c r="A41" s="936" t="str">
        <f>'C40'!$A$1</f>
        <v>Cuadro nº 40. Resultados directos de las actuaciones de control tributario área de inspección. Importe de actas por impuesto y tramitación</v>
      </c>
    </row>
    <row r="42" spans="1:1" ht="18" customHeight="1">
      <c r="A42" s="936" t="str">
        <f>'C41'!$A$1</f>
        <v>Cuadro nº 41. Resultados directos de las actuaciones de control tributario área de inspección. Importe de expedientes sancionadores por impuesto y tramitación</v>
      </c>
    </row>
    <row r="43" spans="1:1" ht="18" customHeight="1">
      <c r="A43" s="936" t="str">
        <f>'C42'!$A$1</f>
        <v>Cuadro nº 42. Resultados de la actividad de control tributario área de inspección. Otras actuaciones: domicilio fiscal y cifra relativa. Número de actuaciones e importe</v>
      </c>
    </row>
    <row r="44" spans="1:1" ht="18" customHeight="1">
      <c r="A44" s="936" t="str">
        <f>'G43'!$A$1</f>
        <v>Gráfico nº 43. Denuncias presentadas según canal de presentación y estado de tramitación</v>
      </c>
    </row>
    <row r="45" spans="1:1" ht="18" customHeight="1">
      <c r="A45" s="936" t="str">
        <f>'G44'!$A$1</f>
        <v>Gráfico nº 44. Denuncias tramitadas según tipo de tramitación</v>
      </c>
    </row>
    <row r="46" spans="1:1" ht="18" customHeight="1">
      <c r="A46" s="936" t="str">
        <f>'C45'!$A$1</f>
        <v xml:space="preserve">Cuadro nº 45. Resultado total de la actividad de control tributario área de gestión. Número de actuaciones e importe </v>
      </c>
    </row>
    <row r="47" spans="1:1" ht="18" customHeight="1">
      <c r="A47" s="936" t="str">
        <f>'C46'!$A$1</f>
        <v xml:space="preserve">Cuadro nº 46. Resultado total de la actividad de control tributario área de recaudación. Número de actuaciones e importe </v>
      </c>
    </row>
    <row r="48" spans="1:1" ht="18" customHeight="1">
      <c r="A48" s="936" t="str">
        <f>'C47'!$A$1</f>
        <v>Cuadro nº 47. Otras actuaciones de recaudación ejecutiva. Derivaciones de responsabilidad. Subastas. Diligencias de embargos</v>
      </c>
    </row>
    <row r="49" spans="1:1" ht="18" customHeight="1">
      <c r="A49" s="936" t="str">
        <f>'G48'!$A$1</f>
        <v>Gráfico nº 48. Evolución temporal del número de propuestas autoliquidación IRPF enviadas</v>
      </c>
    </row>
    <row r="50" spans="1:1" ht="18" customHeight="1">
      <c r="A50" s="936" t="str">
        <f>'G49'!$A$1</f>
        <v>Gráfico nº 49. Evolución temporal del número de propuestas autoliquidación IRPF aceptadas y anuladas</v>
      </c>
    </row>
    <row r="51" spans="1:1" ht="18" customHeight="1">
      <c r="A51" s="936" t="str">
        <f>'G50'!$A$1</f>
        <v xml:space="preserve">Gráfico nº 50. Evolución del número de declaraciones IRPF presentadas. Según medios de presentación
</v>
      </c>
    </row>
    <row r="52" spans="1:1" ht="18" customHeight="1">
      <c r="A52" s="936" t="str">
        <f>'C51'!$A$1</f>
        <v xml:space="preserve">Cuadro nº 51. Número de citas previa campaña IRPF en oficinas. Según modalidad de acceso de cita
</v>
      </c>
    </row>
    <row r="53" spans="1:1" ht="18" customHeight="1">
      <c r="A53" s="936" t="str">
        <f>'C52'!$A$1</f>
        <v xml:space="preserve">Cuadro nº 52. Oficina virtual de Internet. Número de personas que accedieron en los servicios más utilizados
</v>
      </c>
    </row>
    <row r="54" spans="1:1" ht="18" customHeight="1">
      <c r="A54" s="936" t="str">
        <f>'G53'!$A$1</f>
        <v xml:space="preserve">Gráfico nº 53. Oficina virtual de Internet. Evolución temporal de accesos a aplicaciones
</v>
      </c>
    </row>
    <row r="55" spans="1:1" ht="18" customHeight="1">
      <c r="A55" s="936" t="str">
        <f>'C54'!$A$1</f>
        <v xml:space="preserve">Cuadro nº 54. La campaña del IRPF en cifras. Saldo. Número de declaraciones e importe positivo y negativo
</v>
      </c>
    </row>
    <row r="56" spans="1:1" ht="18" customHeight="1">
      <c r="A56" s="936" t="str">
        <f>'G55'!$A$1</f>
        <v xml:space="preserve">Gráfico nº 55. Evolución temporal del número de declaraciones positivas y negativas del IRPF
</v>
      </c>
    </row>
    <row r="57" spans="1:1" ht="18" customHeight="1">
      <c r="A57" s="936" t="str">
        <f>'G56'!$A$1</f>
        <v xml:space="preserve">Gráfico nº 56. Evolución temporal del saldo económico. Importe positivo y negativo del IRPF
</v>
      </c>
    </row>
    <row r="58" spans="1:1" ht="18" customHeight="1">
      <c r="A58" s="936" t="str">
        <f>'C57'!$A$1</f>
        <v>Cuadro nº 57. La campaña del Impuesto sobre el Patrimonio en cifras. Número de declaraciones y saldo económico</v>
      </c>
    </row>
    <row r="59" spans="1:1" ht="18" customHeight="1">
      <c r="A59" s="936" t="str">
        <f>'C58'!$A$1</f>
        <v>Cuadro nº 58. Resultados de las actuaciones de asistencia del IRPF e Impuesto Patrimonio, fuera de campaña. Número de Actuaciones</v>
      </c>
    </row>
    <row r="60" spans="1:1" ht="18" customHeight="1">
      <c r="A60" s="936" t="str">
        <f>'C59'!$A$1</f>
        <v xml:space="preserve">Cuadro nº 59. Devoluciones de IVA tramitadas Número de solicitudes e importes solicitados y devueltos
</v>
      </c>
    </row>
    <row r="61" spans="1:1" ht="18" customHeight="1">
      <c r="A61" s="936" t="str">
        <f>'G60'!$A$1</f>
        <v xml:space="preserve">Gráfico nº 60. Evolución temporal del valor catastral total de Navarra. Número de parcelas. Número de unidades. Valor catastral en millones de euros </v>
      </c>
    </row>
    <row r="62" spans="1:1" ht="18" customHeight="1">
      <c r="A62" s="936" t="str">
        <f>'G61'!$A$1</f>
        <v>Gráfico nº 61. Evolución temporal del número de inmuebles tasados</v>
      </c>
    </row>
    <row r="63" spans="1:1" ht="18" customHeight="1">
      <c r="A63" s="936" t="str">
        <f>'G62'!$A$1</f>
        <v>Gráfico nº 62. Evolución temporal del número de ponencias de valoración aprobadas</v>
      </c>
    </row>
    <row r="64" spans="1:1" ht="18" customHeight="1">
      <c r="A64" s="936" t="str">
        <f>'G63'!$A$1</f>
        <v>Gráfico nº 63. Evolución temporal del número de expedientes dados de alta en el Jurado de expropiación de Navarra</v>
      </c>
    </row>
    <row r="65" spans="1:1" ht="18" customHeight="1">
      <c r="A65" s="936" t="str">
        <f>'G64'!$A$1</f>
        <v>Gráfico nº 64. Evolución temporal del número de atenciones presenciales riqueza territorial</v>
      </c>
    </row>
    <row r="66" spans="1:1" ht="18" customHeight="1">
      <c r="A66" s="936" t="str">
        <f>'G65'!$A$1</f>
        <v>Gráfico nº 65. Evolución temporal del número de cédulas parcelarias expedidas. Según medio de tramitación</v>
      </c>
    </row>
    <row r="67" spans="1:1" ht="18" customHeight="1">
      <c r="A67" s="936" t="str">
        <f>'C66'!$A$1</f>
        <v>Cuadro nº 66. Evolución del número de liquidaciones del Impuesto sobre Sucesiones y Donaciones. Según “liquidación-autoliquidación”</v>
      </c>
    </row>
    <row r="68" spans="1:1" ht="18" customHeight="1">
      <c r="A68" s="936" t="str">
        <f>'G67'!$A$1</f>
        <v>Gráfico nº 67. Evolución del número de declaraciones presentadas del Impuesto sobre Transmisiones Patrimoniales y Actos Jurídicos Documentados</v>
      </c>
    </row>
    <row r="69" spans="1:1" ht="18" customHeight="1">
      <c r="A69" s="936" t="str">
        <f>'C68'!$A$1</f>
        <v>Cuadro nº 68. Número de devoluciones de impuestos realizadas</v>
      </c>
    </row>
    <row r="70" spans="1:1" ht="18" customHeight="1">
      <c r="A70" s="936" t="str">
        <f>'C69'!$A$1</f>
        <v>Cuadro nº 69. Número de aplazamientos tramitados</v>
      </c>
    </row>
    <row r="71" spans="1:1" ht="18" customHeight="1">
      <c r="A71" s="936" t="str">
        <f>'C70'!A1</f>
        <v>Cuadro nº 70. Solicitudes de aplazamientos</v>
      </c>
    </row>
    <row r="72" spans="1:1" ht="18" customHeight="1">
      <c r="A72" s="936" t="str">
        <f>'C71'!$A$1</f>
        <v>Cuadro nº 71. Flujos financieros Convenio Económico</v>
      </c>
    </row>
    <row r="73" spans="1:1" ht="18" customHeight="1">
      <c r="A73" s="936" t="str">
        <f>'C72'!$A$1</f>
        <v>Cuadro nº 72. Diligencias de colaboración y requerimientos de información con otras administraciones tributarias</v>
      </c>
    </row>
    <row r="74" spans="1:1" ht="18" customHeight="1">
      <c r="A74" s="936" t="str">
        <f>'C73'!$A$1</f>
        <v>Cuadro nº 73. Relación de convenios y acuerdos de colaboración y fecha de entrada en vigor</v>
      </c>
    </row>
    <row r="75" spans="1:1" ht="18" customHeight="1">
      <c r="A75" s="936" t="str">
        <f>'C74'!$A$1</f>
        <v>Cuadro nº 74. Actuaciones de colaboración del Servicio de Inspección con juzgados y otras administraciones e instituciones públicas</v>
      </c>
    </row>
    <row r="76" spans="1:1" ht="18" customHeight="1">
      <c r="A76" s="936" t="str">
        <f>'C75'!$A$1</f>
        <v>Cuadro nº 75. Número de actuaciones con instituciones públicas</v>
      </c>
    </row>
    <row r="77" spans="1:1" ht="18" customHeight="1">
      <c r="A77" s="936" t="str">
        <f>'C76'!$A$1</f>
        <v>Cuadro nº 76. Relación de entidades colaboradoras y número de personas operadoras en cada una de ellas. Campaña IRPF</v>
      </c>
    </row>
    <row r="78" spans="1:1" ht="18.75" customHeight="1">
      <c r="A78" s="936" t="str">
        <f>'C77'!$A$1</f>
        <v>Cuadro nº 77. Entidades colaboradoras en la gestión recaudatoria. Nº de entidades. Nº de pagos e importes aplicados</v>
      </c>
    </row>
    <row r="79" spans="1:1" ht="18" customHeight="1">
      <c r="A79" s="936" t="str">
        <f>'C78'!$A$1</f>
        <v xml:space="preserve">Cuadro nº 78. Indicadores de actividad HTN </v>
      </c>
    </row>
    <row r="80" spans="1:1">
      <c r="A80" s="936"/>
    </row>
  </sheetData>
  <printOptions horizontalCentered="1"/>
  <pageMargins left="0.23622047244094491" right="0.23622047244094491" top="0.31496062992125984" bottom="0.31496062992125984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selection activeCell="O25" sqref="O25"/>
    </sheetView>
  </sheetViews>
  <sheetFormatPr baseColWidth="10" defaultColWidth="11.42578125" defaultRowHeight="15"/>
  <cols>
    <col min="1" max="1" width="57.5703125" style="8" customWidth="1"/>
    <col min="2" max="3" width="15.7109375" style="8" customWidth="1"/>
    <col min="4" max="4" width="2.28515625" customWidth="1"/>
    <col min="5" max="6" width="14.7109375" style="9" customWidth="1"/>
    <col min="7" max="16384" width="11.42578125" style="8"/>
  </cols>
  <sheetData>
    <row r="1" spans="1:8" s="1" customFormat="1" ht="45" customHeight="1">
      <c r="A1" s="11" t="s">
        <v>4</v>
      </c>
      <c r="B1" s="10"/>
      <c r="C1" s="10"/>
      <c r="D1" s="10"/>
      <c r="E1" s="10"/>
      <c r="F1" s="10"/>
    </row>
    <row r="2" spans="1:8" s="1" customFormat="1" ht="15" customHeight="1" thickBot="1">
      <c r="D2"/>
      <c r="E2" s="2"/>
      <c r="F2" s="2"/>
    </row>
    <row r="3" spans="1:8" s="1" customFormat="1" ht="19.899999999999999" customHeight="1" thickBot="1">
      <c r="A3" s="3"/>
      <c r="B3" s="617">
        <v>2017</v>
      </c>
      <c r="C3" s="618">
        <v>2018</v>
      </c>
      <c r="D3" s="4"/>
      <c r="E3" s="1078" t="s">
        <v>639</v>
      </c>
      <c r="F3" s="1079"/>
    </row>
    <row r="4" spans="1:8" s="6" customFormat="1" ht="27" customHeight="1" thickBot="1">
      <c r="A4" s="5"/>
      <c r="B4" s="619" t="s">
        <v>568</v>
      </c>
      <c r="C4" s="619" t="s">
        <v>0</v>
      </c>
      <c r="E4" s="619" t="s">
        <v>0</v>
      </c>
      <c r="F4" s="622" t="s">
        <v>1</v>
      </c>
      <c r="G4"/>
      <c r="H4"/>
    </row>
    <row r="5" spans="1:8" s="1" customFormat="1" ht="19.899999999999999" customHeight="1" thickBot="1">
      <c r="A5" s="620" t="s">
        <v>2</v>
      </c>
      <c r="B5" s="983">
        <v>3682671.1126170363</v>
      </c>
      <c r="C5" s="985">
        <f>'C14'!D18</f>
        <v>3482953.5904120971</v>
      </c>
      <c r="D5" s="6"/>
      <c r="E5" s="983">
        <f>C5-B5</f>
        <v>-199717.52220493928</v>
      </c>
      <c r="F5" s="623">
        <f>(C5-B5)/B5</f>
        <v>-5.4231701962387011E-2</v>
      </c>
    </row>
    <row r="6" spans="1:8" s="1" customFormat="1" ht="19.899999999999999" customHeight="1" thickBot="1">
      <c r="A6" s="621" t="s">
        <v>3</v>
      </c>
      <c r="B6" s="984">
        <v>160123.04</v>
      </c>
      <c r="C6" s="986">
        <v>178690.09760000001</v>
      </c>
      <c r="D6" s="6"/>
      <c r="E6" s="984">
        <f>C6-B6</f>
        <v>18567.0576</v>
      </c>
      <c r="F6" s="624">
        <f>(C6-B6)/B6</f>
        <v>0.11595494065063966</v>
      </c>
    </row>
    <row r="10" spans="1:8">
      <c r="A10" s="7"/>
      <c r="B10" s="7"/>
    </row>
  </sheetData>
  <mergeCells count="1">
    <mergeCell ref="E3:F3"/>
  </mergeCells>
  <printOptions horizontalCentered="1"/>
  <pageMargins left="0" right="0" top="0.36" bottom="0.33" header="0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78.42578125" style="434" customWidth="1"/>
    <col min="2" max="3" width="10.7109375" style="434" customWidth="1"/>
    <col min="4" max="16384" width="11.5703125" style="434"/>
  </cols>
  <sheetData>
    <row r="1" spans="1:6" ht="45" customHeight="1">
      <c r="A1" s="432" t="s">
        <v>36</v>
      </c>
      <c r="B1" s="432"/>
      <c r="C1" s="432"/>
      <c r="D1" s="433"/>
      <c r="E1" s="433"/>
      <c r="F1" s="433"/>
    </row>
    <row r="2" spans="1:6" ht="15" customHeight="1"/>
    <row r="3" spans="1:6" ht="67.5">
      <c r="A3" s="435" t="s">
        <v>5</v>
      </c>
      <c r="B3" s="436" t="s">
        <v>6</v>
      </c>
      <c r="C3" s="436" t="s">
        <v>7</v>
      </c>
    </row>
    <row r="4" spans="1:6">
      <c r="A4" s="437" t="s">
        <v>8</v>
      </c>
      <c r="B4" s="438" t="s">
        <v>9</v>
      </c>
      <c r="C4" s="439" t="s">
        <v>10</v>
      </c>
    </row>
    <row r="5" spans="1:6">
      <c r="A5" s="437" t="s">
        <v>11</v>
      </c>
      <c r="B5" s="438" t="s">
        <v>10</v>
      </c>
      <c r="C5" s="439" t="s">
        <v>10</v>
      </c>
    </row>
    <row r="6" spans="1:6">
      <c r="A6" s="437" t="s">
        <v>12</v>
      </c>
      <c r="B6" s="438" t="s">
        <v>10</v>
      </c>
      <c r="C6" s="439" t="s">
        <v>10</v>
      </c>
    </row>
    <row r="7" spans="1:6" ht="15.75">
      <c r="A7" s="437" t="s">
        <v>13</v>
      </c>
      <c r="B7" s="438" t="s">
        <v>10</v>
      </c>
      <c r="C7" s="440"/>
    </row>
    <row r="8" spans="1:6">
      <c r="A8" s="437" t="s">
        <v>14</v>
      </c>
      <c r="B8" s="438" t="s">
        <v>10</v>
      </c>
      <c r="C8" s="439" t="s">
        <v>10</v>
      </c>
    </row>
    <row r="9" spans="1:6" ht="15.75">
      <c r="A9" s="437" t="s">
        <v>15</v>
      </c>
      <c r="B9" s="438" t="s">
        <v>10</v>
      </c>
      <c r="C9" s="440"/>
    </row>
    <row r="10" spans="1:6" ht="15.75">
      <c r="A10" s="437" t="s">
        <v>16</v>
      </c>
      <c r="B10" s="438" t="s">
        <v>10</v>
      </c>
      <c r="C10" s="440"/>
    </row>
    <row r="11" spans="1:6" ht="15.75">
      <c r="A11" s="437" t="s">
        <v>17</v>
      </c>
      <c r="B11" s="438" t="s">
        <v>10</v>
      </c>
      <c r="C11" s="440"/>
    </row>
    <row r="12" spans="1:6" ht="15.75">
      <c r="A12" s="437" t="s">
        <v>18</v>
      </c>
      <c r="B12" s="438" t="s">
        <v>10</v>
      </c>
      <c r="C12" s="440"/>
    </row>
    <row r="13" spans="1:6" ht="15.75">
      <c r="A13" s="437" t="s">
        <v>19</v>
      </c>
      <c r="B13" s="438" t="s">
        <v>20</v>
      </c>
      <c r="C13" s="440"/>
    </row>
    <row r="14" spans="1:6" ht="15.75">
      <c r="A14" s="437" t="s">
        <v>21</v>
      </c>
      <c r="B14" s="438" t="s">
        <v>20</v>
      </c>
      <c r="C14" s="440"/>
    </row>
    <row r="15" spans="1:6" ht="15.75">
      <c r="A15" s="437" t="s">
        <v>22</v>
      </c>
      <c r="B15" s="438" t="s">
        <v>20</v>
      </c>
      <c r="C15" s="440"/>
    </row>
    <row r="16" spans="1:6" ht="15.75">
      <c r="A16" s="437" t="s">
        <v>23</v>
      </c>
      <c r="B16" s="438" t="s">
        <v>20</v>
      </c>
      <c r="C16" s="440"/>
    </row>
    <row r="17" spans="1:3" ht="15.75">
      <c r="A17" s="437" t="s">
        <v>24</v>
      </c>
      <c r="B17" s="438" t="s">
        <v>20</v>
      </c>
      <c r="C17" s="440"/>
    </row>
    <row r="18" spans="1:3" ht="15.75">
      <c r="A18" s="437" t="s">
        <v>25</v>
      </c>
      <c r="B18" s="438" t="s">
        <v>20</v>
      </c>
      <c r="C18" s="440"/>
    </row>
    <row r="19" spans="1:3" ht="15.75">
      <c r="A19" s="437" t="s">
        <v>26</v>
      </c>
      <c r="B19" s="438" t="s">
        <v>10</v>
      </c>
      <c r="C19" s="440"/>
    </row>
    <row r="20" spans="1:3" ht="15.75">
      <c r="A20" s="437" t="s">
        <v>27</v>
      </c>
      <c r="B20" s="438" t="s">
        <v>20</v>
      </c>
      <c r="C20" s="440"/>
    </row>
    <row r="21" spans="1:3" ht="15.75">
      <c r="A21" s="437" t="s">
        <v>28</v>
      </c>
      <c r="B21" s="438" t="s">
        <v>10</v>
      </c>
      <c r="C21" s="440"/>
    </row>
    <row r="22" spans="1:3" ht="15.75">
      <c r="A22" s="437" t="s">
        <v>29</v>
      </c>
      <c r="B22" s="438" t="s">
        <v>10</v>
      </c>
      <c r="C22" s="440"/>
    </row>
    <row r="23" spans="1:3" ht="15.75">
      <c r="A23" s="437" t="s">
        <v>30</v>
      </c>
      <c r="B23" s="438" t="s">
        <v>10</v>
      </c>
      <c r="C23" s="440"/>
    </row>
    <row r="24" spans="1:3" ht="15.75">
      <c r="A24" s="437" t="s">
        <v>682</v>
      </c>
      <c r="B24" s="438" t="s">
        <v>10</v>
      </c>
      <c r="C24" s="440"/>
    </row>
    <row r="25" spans="1:3">
      <c r="A25" s="437" t="s">
        <v>31</v>
      </c>
      <c r="B25" s="438" t="s">
        <v>10</v>
      </c>
      <c r="C25" s="439" t="s">
        <v>10</v>
      </c>
    </row>
    <row r="26" spans="1:3">
      <c r="A26" s="437" t="s">
        <v>32</v>
      </c>
      <c r="B26" s="438" t="s">
        <v>10</v>
      </c>
      <c r="C26" s="439" t="s">
        <v>10</v>
      </c>
    </row>
    <row r="27" spans="1:3">
      <c r="A27" s="437" t="s">
        <v>33</v>
      </c>
      <c r="B27" s="438" t="s">
        <v>10</v>
      </c>
      <c r="C27" s="439" t="s">
        <v>10</v>
      </c>
    </row>
    <row r="29" spans="1:3" s="441" customFormat="1" ht="48" customHeight="1">
      <c r="A29" s="1080" t="s">
        <v>34</v>
      </c>
      <c r="B29" s="1080"/>
      <c r="C29" s="1080"/>
    </row>
    <row r="30" spans="1:3" s="441" customFormat="1" ht="19.149999999999999" customHeight="1">
      <c r="A30" s="442" t="s">
        <v>35</v>
      </c>
      <c r="B30" s="443"/>
      <c r="C30" s="443"/>
    </row>
  </sheetData>
  <mergeCells count="1">
    <mergeCell ref="A29:C29"/>
  </mergeCells>
  <printOptions horizontalCentered="1" verticalCentered="1"/>
  <pageMargins left="0" right="0" top="0.35433070866141736" bottom="0.31496062992125984" header="0" footer="0.19685039370078741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zoomScaleNormal="100" workbookViewId="0">
      <selection activeCell="O25" sqref="O25"/>
    </sheetView>
  </sheetViews>
  <sheetFormatPr baseColWidth="10" defaultColWidth="11.5703125" defaultRowHeight="12.75"/>
  <cols>
    <col min="1" max="1" width="35" style="12" customWidth="1"/>
    <col min="2" max="2" width="12.7109375" style="12" customWidth="1"/>
    <col min="3" max="3" width="10.7109375" style="12" customWidth="1"/>
    <col min="4" max="4" width="12.7109375" style="12" customWidth="1"/>
    <col min="5" max="5" width="10.7109375" style="12" customWidth="1"/>
    <col min="6" max="6" width="2.28515625" style="13" customWidth="1"/>
    <col min="7" max="7" width="12.7109375" style="12" customWidth="1"/>
    <col min="8" max="16384" width="11.5703125" style="12"/>
  </cols>
  <sheetData>
    <row r="1" spans="1:8" s="434" customFormat="1" ht="45" customHeight="1">
      <c r="A1" s="432" t="s">
        <v>474</v>
      </c>
      <c r="B1" s="432"/>
      <c r="C1" s="432"/>
      <c r="D1" s="432"/>
      <c r="E1" s="432"/>
      <c r="F1" s="432"/>
      <c r="G1" s="432"/>
      <c r="H1" s="432"/>
    </row>
    <row r="2" spans="1:8" ht="15" customHeight="1" thickBot="1">
      <c r="A2"/>
    </row>
    <row r="3" spans="1:8" ht="19.899999999999999" customHeight="1" thickBot="1">
      <c r="A3" s="14"/>
      <c r="B3" s="1081">
        <v>2017</v>
      </c>
      <c r="C3" s="1082"/>
      <c r="D3" s="1081">
        <v>2018</v>
      </c>
      <c r="E3" s="1082"/>
      <c r="F3" s="444"/>
      <c r="G3" s="1083" t="s">
        <v>640</v>
      </c>
      <c r="H3" s="1084"/>
    </row>
    <row r="4" spans="1:8" ht="39" thickBot="1">
      <c r="B4" s="445" t="s">
        <v>0</v>
      </c>
      <c r="C4" s="446" t="s">
        <v>37</v>
      </c>
      <c r="D4" s="445" t="s">
        <v>0</v>
      </c>
      <c r="E4" s="446" t="s">
        <v>37</v>
      </c>
      <c r="F4" s="447"/>
      <c r="G4" s="448" t="s">
        <v>0</v>
      </c>
      <c r="H4" s="449" t="s">
        <v>38</v>
      </c>
    </row>
    <row r="5" spans="1:8" ht="19.899999999999999" customHeight="1">
      <c r="A5" s="450" t="s">
        <v>39</v>
      </c>
      <c r="B5" s="451">
        <v>15246.70318</v>
      </c>
      <c r="C5" s="452">
        <f>B5/$B$9</f>
        <v>0.57168589320712215</v>
      </c>
      <c r="D5" s="451">
        <v>15527.24</v>
      </c>
      <c r="E5" s="452">
        <f>D5/$D$9</f>
        <v>0.6118041264126105</v>
      </c>
      <c r="F5" s="453"/>
      <c r="G5" s="454">
        <f>D5-B5</f>
        <v>280.53681999999935</v>
      </c>
      <c r="H5" s="455">
        <f>D5/B5-1</f>
        <v>1.8399834815961746E-2</v>
      </c>
    </row>
    <row r="6" spans="1:8" ht="19.899999999999999" customHeight="1">
      <c r="A6" s="456" t="s">
        <v>40</v>
      </c>
      <c r="B6" s="457">
        <v>7380.3183499999996</v>
      </c>
      <c r="C6" s="455">
        <f t="shared" ref="C6:C8" si="0">B6/$B$9</f>
        <v>0.27673024379508276</v>
      </c>
      <c r="D6" s="457">
        <v>7173.79</v>
      </c>
      <c r="E6" s="455">
        <f>D6/$D$9</f>
        <v>0.28266158853843448</v>
      </c>
      <c r="F6" s="453"/>
      <c r="G6" s="454">
        <f>D6-B6</f>
        <v>-206.52834999999959</v>
      </c>
      <c r="H6" s="455">
        <f>D6/B6-1</f>
        <v>-2.7983664146411735E-2</v>
      </c>
    </row>
    <row r="7" spans="1:8" ht="19.899999999999999" customHeight="1">
      <c r="A7" s="456" t="s">
        <v>41</v>
      </c>
      <c r="B7" s="457">
        <v>2593.46614</v>
      </c>
      <c r="C7" s="455">
        <f t="shared" si="0"/>
        <v>9.7243842766822158E-2</v>
      </c>
      <c r="D7" s="457">
        <v>1082.3800000000001</v>
      </c>
      <c r="E7" s="455">
        <f>D7/$D$9</f>
        <v>4.2647923928945612E-2</v>
      </c>
      <c r="F7" s="453"/>
      <c r="G7" s="454">
        <f>D7-B7</f>
        <v>-1511.0861399999999</v>
      </c>
      <c r="H7" s="455">
        <f>D7/B7-1</f>
        <v>-0.5826511928164213</v>
      </c>
    </row>
    <row r="8" spans="1:8" ht="19.899999999999999" customHeight="1" thickBot="1">
      <c r="A8" s="458" t="s">
        <v>42</v>
      </c>
      <c r="B8" s="459">
        <v>1449.23317</v>
      </c>
      <c r="C8" s="460">
        <f t="shared" si="0"/>
        <v>5.4340020230972917E-2</v>
      </c>
      <c r="D8" s="459">
        <v>1596.02</v>
      </c>
      <c r="E8" s="460">
        <f>D8/$D$9</f>
        <v>6.2886361120009393E-2</v>
      </c>
      <c r="F8" s="453"/>
      <c r="G8" s="461">
        <f>D8-B8</f>
        <v>146.78683000000001</v>
      </c>
      <c r="H8" s="462">
        <f>D8/B8-1</f>
        <v>0.10128586140489726</v>
      </c>
    </row>
    <row r="9" spans="1:8" ht="19.899999999999999" customHeight="1" thickBot="1">
      <c r="A9" s="463" t="s">
        <v>43</v>
      </c>
      <c r="B9" s="464">
        <f>SUM(B5:B8)</f>
        <v>26669.720839999998</v>
      </c>
      <c r="C9" s="465">
        <f>B9/$B$9</f>
        <v>1</v>
      </c>
      <c r="D9" s="466">
        <f>SUM(D5:D8)</f>
        <v>25379.43</v>
      </c>
      <c r="E9" s="465">
        <f>D9/$D$9</f>
        <v>1</v>
      </c>
      <c r="F9" s="15"/>
      <c r="G9" s="467">
        <f>D9-B9</f>
        <v>-1290.2908399999978</v>
      </c>
      <c r="H9" s="465">
        <f>D9/B9-1</f>
        <v>-4.8380365424177341E-2</v>
      </c>
    </row>
    <row r="10" spans="1:8">
      <c r="B10" s="200"/>
      <c r="D10" s="200"/>
    </row>
    <row r="11" spans="1:8">
      <c r="A11" s="84"/>
    </row>
    <row r="12" spans="1:8" ht="19.899999999999999" customHeight="1"/>
  </sheetData>
  <mergeCells count="3">
    <mergeCell ref="B3:C3"/>
    <mergeCell ref="D3:E3"/>
    <mergeCell ref="G3:H3"/>
  </mergeCells>
  <printOptions horizontalCentered="1" vertic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zoomScaleNormal="100" workbookViewId="0">
      <selection activeCell="O25" sqref="O25"/>
    </sheetView>
  </sheetViews>
  <sheetFormatPr baseColWidth="10" defaultColWidth="11.5703125" defaultRowHeight="12.75"/>
  <cols>
    <col min="1" max="1" width="23.85546875" style="16" customWidth="1"/>
    <col min="2" max="3" width="10.7109375" style="17" customWidth="1"/>
    <col min="4" max="5" width="10.7109375" style="16" customWidth="1"/>
    <col min="6" max="6" width="2.28515625" style="16" customWidth="1"/>
    <col min="7" max="8" width="10.7109375" style="16" customWidth="1"/>
    <col min="9" max="16384" width="11.5703125" style="16"/>
  </cols>
  <sheetData>
    <row r="1" spans="1:13" s="434" customFormat="1" ht="45" customHeight="1">
      <c r="A1" s="432" t="s">
        <v>49</v>
      </c>
      <c r="B1" s="432"/>
      <c r="C1" s="432"/>
      <c r="D1" s="432"/>
      <c r="E1" s="432"/>
      <c r="F1" s="432"/>
      <c r="G1" s="432"/>
      <c r="H1" s="432"/>
    </row>
    <row r="2" spans="1:13" s="12" customFormat="1" ht="15" customHeight="1" thickBot="1">
      <c r="F2" s="13"/>
    </row>
    <row r="3" spans="1:13" s="12" customFormat="1" ht="19.899999999999999" customHeight="1" thickBot="1">
      <c r="A3" s="14"/>
      <c r="B3" s="1081">
        <v>2017</v>
      </c>
      <c r="C3" s="1082"/>
      <c r="D3" s="1081">
        <v>2018</v>
      </c>
      <c r="E3" s="1082"/>
      <c r="F3" s="444"/>
      <c r="G3" s="1081" t="s">
        <v>640</v>
      </c>
      <c r="H3" s="1082"/>
    </row>
    <row r="4" spans="1:13" s="12" customFormat="1" ht="27" customHeight="1" thickBot="1">
      <c r="B4" s="445" t="s">
        <v>44</v>
      </c>
      <c r="C4" s="468" t="s">
        <v>400</v>
      </c>
      <c r="D4" s="445" t="s">
        <v>44</v>
      </c>
      <c r="E4" s="468" t="s">
        <v>400</v>
      </c>
      <c r="F4" s="447"/>
      <c r="G4" s="469" t="s">
        <v>44</v>
      </c>
      <c r="H4" s="470" t="s">
        <v>45</v>
      </c>
    </row>
    <row r="5" spans="1:13" ht="19.899999999999999" customHeight="1">
      <c r="A5" s="450" t="s">
        <v>46</v>
      </c>
      <c r="B5" s="471">
        <v>213</v>
      </c>
      <c r="C5" s="452">
        <f>B5/$B$7</f>
        <v>0.67405063291139244</v>
      </c>
      <c r="D5" s="471">
        <v>214</v>
      </c>
      <c r="E5" s="452">
        <f>D5/$D$7</f>
        <v>0.66874999999999996</v>
      </c>
      <c r="F5" s="453"/>
      <c r="G5" s="472">
        <f>D5-B5</f>
        <v>1</v>
      </c>
      <c r="H5" s="455">
        <f>D5/B5-1</f>
        <v>4.6948356807512415E-3</v>
      </c>
      <c r="K5" s="434"/>
      <c r="L5" s="434"/>
      <c r="M5" s="434"/>
    </row>
    <row r="6" spans="1:13" ht="19.899999999999999" customHeight="1" thickBot="1">
      <c r="A6" s="473" t="s">
        <v>47</v>
      </c>
      <c r="B6" s="474">
        <v>103</v>
      </c>
      <c r="C6" s="475">
        <f t="shared" ref="C6:C7" si="0">B6/$B$7</f>
        <v>0.32594936708860761</v>
      </c>
      <c r="D6" s="474">
        <v>106</v>
      </c>
      <c r="E6" s="475">
        <f>D6/$D$7</f>
        <v>0.33124999999999999</v>
      </c>
      <c r="F6" s="453"/>
      <c r="G6" s="472">
        <f>D6-B6</f>
        <v>3</v>
      </c>
      <c r="H6" s="455">
        <f>D6/B6-1</f>
        <v>2.9126213592232997E-2</v>
      </c>
      <c r="K6" s="434"/>
      <c r="L6" s="434"/>
      <c r="M6" s="434"/>
    </row>
    <row r="7" spans="1:13" ht="19.899999999999999" customHeight="1" thickBot="1">
      <c r="A7" s="476" t="s">
        <v>48</v>
      </c>
      <c r="B7" s="477">
        <f>SUM(B5:B6)</f>
        <v>316</v>
      </c>
      <c r="C7" s="465">
        <f t="shared" si="0"/>
        <v>1</v>
      </c>
      <c r="D7" s="477">
        <f>SUM(D5:D6)</f>
        <v>320</v>
      </c>
      <c r="E7" s="465">
        <f>D7/$D$7</f>
        <v>1</v>
      </c>
      <c r="F7" s="15"/>
      <c r="G7" s="478">
        <f>D7-B7</f>
        <v>4</v>
      </c>
      <c r="H7" s="479">
        <f>D7/B7-1</f>
        <v>1.2658227848101333E-2</v>
      </c>
      <c r="K7" s="434"/>
      <c r="L7" s="434"/>
      <c r="M7" s="434"/>
    </row>
    <row r="8" spans="1:13" ht="13.15" customHeight="1">
      <c r="H8" s="434"/>
      <c r="I8" s="434"/>
      <c r="J8" s="434"/>
      <c r="K8" s="434"/>
      <c r="L8" s="434"/>
      <c r="M8" s="434"/>
    </row>
    <row r="9" spans="1:13" ht="15">
      <c r="H9" s="434"/>
      <c r="I9" s="434"/>
      <c r="J9" s="434"/>
      <c r="K9" s="434"/>
      <c r="L9" s="434"/>
      <c r="M9" s="434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zoomScaleNormal="100" workbookViewId="0">
      <selection activeCell="O25" sqref="O25"/>
    </sheetView>
  </sheetViews>
  <sheetFormatPr baseColWidth="10" defaultColWidth="11.5703125" defaultRowHeight="12.75"/>
  <cols>
    <col min="1" max="1" width="26.85546875" style="16" customWidth="1"/>
    <col min="2" max="3" width="12.7109375" style="16" customWidth="1"/>
    <col min="4" max="4" width="2.28515625" style="16" customWidth="1"/>
    <col min="5" max="6" width="12.7109375" style="16" customWidth="1"/>
    <col min="7" max="16384" width="11.5703125" style="16"/>
  </cols>
  <sheetData>
    <row r="1" spans="1:8" s="434" customFormat="1" ht="45" customHeight="1">
      <c r="A1" s="432" t="s">
        <v>473</v>
      </c>
      <c r="B1" s="432"/>
      <c r="C1" s="432"/>
      <c r="D1" s="432"/>
      <c r="E1" s="432"/>
      <c r="F1" s="432"/>
      <c r="G1" s="433"/>
      <c r="H1" s="433"/>
    </row>
    <row r="2" spans="1:8" s="434" customFormat="1" ht="14.1" customHeight="1">
      <c r="A2" s="432"/>
      <c r="B2" s="432"/>
      <c r="C2" s="432"/>
      <c r="D2" s="432"/>
      <c r="E2" s="432"/>
      <c r="F2" s="432"/>
      <c r="G2" s="433"/>
      <c r="H2" s="433"/>
    </row>
    <row r="3" spans="1:8" s="434" customFormat="1" ht="14.1" customHeight="1">
      <c r="A3" s="432"/>
      <c r="B3" s="432"/>
      <c r="C3" s="432"/>
      <c r="D3" s="432"/>
      <c r="E3" s="432"/>
      <c r="F3" s="432"/>
      <c r="G3" s="433"/>
      <c r="H3" s="433"/>
    </row>
    <row r="4" spans="1:8" s="434" customFormat="1" ht="14.1" customHeight="1">
      <c r="A4" s="432"/>
      <c r="B4" s="432"/>
      <c r="C4" s="432"/>
      <c r="D4" s="432"/>
      <c r="E4" s="432"/>
      <c r="F4" s="432"/>
      <c r="G4" s="433"/>
      <c r="H4" s="433"/>
    </row>
    <row r="5" spans="1:8" s="434" customFormat="1" ht="14.1" customHeight="1">
      <c r="A5" s="432"/>
      <c r="B5" s="432"/>
      <c r="C5" s="432"/>
      <c r="D5" s="432"/>
      <c r="E5" s="432"/>
      <c r="F5" s="432"/>
      <c r="G5" s="433"/>
      <c r="H5" s="433"/>
    </row>
    <row r="6" spans="1:8" s="434" customFormat="1" ht="14.1" customHeight="1">
      <c r="A6" s="432"/>
      <c r="B6" s="432"/>
      <c r="C6" s="432"/>
      <c r="D6" s="432"/>
      <c r="E6" s="432"/>
      <c r="F6" s="432"/>
      <c r="G6" s="433"/>
      <c r="H6" s="433"/>
    </row>
    <row r="7" spans="1:8" s="434" customFormat="1" ht="14.1" customHeight="1">
      <c r="A7" s="432"/>
      <c r="B7" s="432"/>
      <c r="C7" s="432"/>
      <c r="D7" s="432"/>
      <c r="E7" s="432"/>
      <c r="F7" s="432"/>
      <c r="G7" s="433"/>
      <c r="H7" s="433"/>
    </row>
    <row r="8" spans="1:8" s="434" customFormat="1" ht="14.1" customHeight="1">
      <c r="A8" s="432"/>
      <c r="B8" s="432"/>
      <c r="C8" s="432"/>
      <c r="D8" s="432"/>
      <c r="E8" s="432"/>
      <c r="F8" s="432"/>
      <c r="G8" s="433"/>
      <c r="H8" s="433"/>
    </row>
    <row r="9" spans="1:8" s="434" customFormat="1" ht="14.1" customHeight="1">
      <c r="A9" s="432"/>
      <c r="B9" s="432"/>
      <c r="C9" s="432"/>
      <c r="D9" s="432"/>
      <c r="E9" s="432"/>
      <c r="F9" s="432"/>
      <c r="G9" s="433"/>
      <c r="H9" s="433"/>
    </row>
    <row r="10" spans="1:8" s="434" customFormat="1" ht="14.1" customHeight="1">
      <c r="A10" s="432"/>
      <c r="B10" s="432"/>
      <c r="C10" s="432"/>
      <c r="D10" s="432"/>
      <c r="E10" s="432"/>
      <c r="F10" s="432"/>
      <c r="G10" s="433"/>
      <c r="H10" s="433"/>
    </row>
    <row r="11" spans="1:8" s="434" customFormat="1" ht="14.1" customHeight="1">
      <c r="A11" s="432"/>
      <c r="B11" s="432"/>
      <c r="C11" s="432"/>
      <c r="D11" s="432"/>
      <c r="E11" s="432"/>
      <c r="F11" s="432"/>
      <c r="G11" s="433"/>
      <c r="H11" s="433"/>
    </row>
    <row r="12" spans="1:8" s="434" customFormat="1" ht="14.1" customHeight="1">
      <c r="A12" s="432"/>
      <c r="B12" s="432"/>
      <c r="C12" s="432"/>
      <c r="D12" s="432"/>
      <c r="E12" s="432"/>
      <c r="F12" s="432"/>
      <c r="G12" s="433"/>
      <c r="H12" s="433"/>
    </row>
    <row r="13" spans="1:8" s="434" customFormat="1" ht="14.1" customHeight="1">
      <c r="A13" s="432"/>
      <c r="B13" s="432"/>
      <c r="C13" s="432"/>
      <c r="D13" s="432"/>
      <c r="E13" s="432"/>
      <c r="F13" s="432"/>
      <c r="G13" s="433"/>
      <c r="H13" s="433"/>
    </row>
    <row r="14" spans="1:8" s="434" customFormat="1" ht="14.1" customHeight="1">
      <c r="A14" s="432"/>
      <c r="B14" s="432"/>
      <c r="C14" s="432"/>
      <c r="D14" s="432"/>
      <c r="E14" s="432"/>
      <c r="F14" s="432"/>
      <c r="G14" s="433"/>
      <c r="H14" s="433"/>
    </row>
    <row r="15" spans="1:8" s="434" customFormat="1" ht="14.1" customHeight="1">
      <c r="A15" s="432"/>
      <c r="B15" s="432"/>
      <c r="C15" s="432"/>
      <c r="D15" s="432"/>
      <c r="E15" s="432"/>
      <c r="F15" s="432"/>
      <c r="G15" s="433"/>
      <c r="H15" s="433"/>
    </row>
    <row r="16" spans="1:8" s="434" customFormat="1" ht="14.1" customHeight="1">
      <c r="A16" s="432"/>
      <c r="B16" s="432"/>
      <c r="C16" s="432"/>
      <c r="D16" s="432"/>
      <c r="E16" s="432"/>
      <c r="F16" s="432"/>
      <c r="G16" s="433"/>
      <c r="H16" s="433"/>
    </row>
    <row r="17" spans="1:13" s="434" customFormat="1" ht="14.1" customHeight="1">
      <c r="A17" s="432"/>
      <c r="B17" s="432"/>
      <c r="C17" s="432"/>
      <c r="D17" s="432"/>
      <c r="E17" s="432"/>
      <c r="F17" s="432"/>
      <c r="G17" s="433"/>
      <c r="H17" s="433"/>
    </row>
    <row r="18" spans="1:13" s="434" customFormat="1" ht="14.1" customHeight="1">
      <c r="A18" s="432"/>
      <c r="B18" s="432"/>
      <c r="C18" s="432"/>
      <c r="D18" s="432"/>
      <c r="E18" s="432"/>
      <c r="F18" s="432"/>
      <c r="G18" s="433"/>
      <c r="H18" s="433"/>
    </row>
    <row r="19" spans="1:13" ht="15">
      <c r="A19" s="18"/>
      <c r="B19" s="19"/>
      <c r="C19" s="19"/>
      <c r="D19" s="13"/>
      <c r="E19" s="12"/>
      <c r="F19" s="12"/>
      <c r="H19" s="441"/>
      <c r="I19" s="441"/>
      <c r="J19" s="441"/>
      <c r="K19" s="441"/>
      <c r="L19" s="441"/>
      <c r="M19" s="441"/>
    </row>
    <row r="20" spans="1:13" ht="15">
      <c r="A20" s="18"/>
      <c r="B20" s="19"/>
      <c r="C20" s="19"/>
      <c r="D20" s="13"/>
      <c r="E20" s="12"/>
      <c r="F20" s="12"/>
      <c r="H20" s="441"/>
      <c r="I20" s="441"/>
      <c r="J20" s="441"/>
      <c r="K20" s="441"/>
      <c r="L20" s="441"/>
      <c r="M20" s="441"/>
    </row>
    <row r="21" spans="1:13" ht="15">
      <c r="A21" s="18"/>
      <c r="B21" s="19"/>
      <c r="C21" s="19"/>
      <c r="D21" s="13"/>
      <c r="E21" s="12"/>
      <c r="F21" s="12"/>
      <c r="H21" s="441"/>
      <c r="I21" s="441"/>
      <c r="J21" s="441"/>
      <c r="K21" s="441"/>
      <c r="L21" s="441"/>
      <c r="M21" s="441"/>
    </row>
    <row r="22" spans="1:13" ht="15">
      <c r="A22" s="18"/>
      <c r="B22" s="19"/>
      <c r="C22" s="19"/>
      <c r="D22" s="13"/>
      <c r="E22" s="12"/>
      <c r="F22" s="12"/>
      <c r="H22" s="441"/>
      <c r="I22" s="441"/>
      <c r="J22" s="441"/>
      <c r="K22" s="441"/>
      <c r="L22" s="441"/>
      <c r="M22" s="441"/>
    </row>
    <row r="23" spans="1:13" ht="15.75" thickBot="1">
      <c r="A23" s="18"/>
      <c r="B23" s="19"/>
      <c r="C23" s="19"/>
      <c r="D23" s="13"/>
      <c r="E23" s="12"/>
      <c r="F23" s="12"/>
      <c r="H23" s="441"/>
      <c r="I23" s="441"/>
      <c r="J23" s="441"/>
      <c r="K23" s="441"/>
      <c r="L23" s="441"/>
      <c r="M23" s="441"/>
    </row>
    <row r="24" spans="1:13" ht="19.899999999999999" customHeight="1" thickBot="1">
      <c r="A24" s="18"/>
      <c r="B24" s="19"/>
      <c r="C24" s="19"/>
      <c r="D24" s="444"/>
      <c r="E24" s="1081" t="s">
        <v>640</v>
      </c>
      <c r="F24" s="1082"/>
      <c r="H24" s="441"/>
      <c r="I24" s="441"/>
      <c r="J24" s="441"/>
      <c r="K24" s="441"/>
      <c r="L24" s="441"/>
      <c r="M24" s="441"/>
    </row>
    <row r="25" spans="1:13" ht="19.899999999999999" customHeight="1" thickBot="1">
      <c r="A25" s="20"/>
      <c r="B25" s="480">
        <v>2017</v>
      </c>
      <c r="C25" s="481">
        <v>2018</v>
      </c>
      <c r="D25" s="447"/>
      <c r="E25" s="469" t="s">
        <v>50</v>
      </c>
      <c r="F25" s="470" t="s">
        <v>45</v>
      </c>
      <c r="H25" s="441"/>
      <c r="I25" s="441"/>
      <c r="J25" s="441"/>
      <c r="K25" s="441"/>
      <c r="L25" s="441"/>
      <c r="M25" s="441"/>
    </row>
    <row r="26" spans="1:13" ht="19.899999999999999" customHeight="1">
      <c r="A26" s="450" t="s">
        <v>46</v>
      </c>
      <c r="B26" s="482">
        <v>47.19</v>
      </c>
      <c r="C26" s="482">
        <v>47.4</v>
      </c>
      <c r="D26" s="453"/>
      <c r="E26" s="483">
        <f>C26-B26</f>
        <v>0.21000000000000085</v>
      </c>
      <c r="F26" s="455">
        <f>(C26-B26)/B26</f>
        <v>4.4500953591862869E-3</v>
      </c>
    </row>
    <row r="27" spans="1:13" ht="19.899999999999999" customHeight="1" thickBot="1">
      <c r="A27" s="484" t="s">
        <v>47</v>
      </c>
      <c r="B27" s="485">
        <v>48.62</v>
      </c>
      <c r="C27" s="485">
        <v>47.61</v>
      </c>
      <c r="D27" s="453"/>
      <c r="E27" s="483">
        <f>C27-B27</f>
        <v>-1.009999999999998</v>
      </c>
      <c r="F27" s="455">
        <f>(C27-B27)/B27</f>
        <v>-2.0773344302756028E-2</v>
      </c>
    </row>
    <row r="28" spans="1:13" ht="19.899999999999999" customHeight="1" thickBot="1">
      <c r="A28" s="476" t="s">
        <v>472</v>
      </c>
      <c r="B28" s="486">
        <v>47.66</v>
      </c>
      <c r="C28" s="486">
        <v>47.61</v>
      </c>
      <c r="D28" s="15"/>
      <c r="E28" s="487">
        <f>C28-B28</f>
        <v>-4.9999999999997158E-2</v>
      </c>
      <c r="F28" s="479">
        <f>(C28-B28)/B28</f>
        <v>-1.0490977759126554E-3</v>
      </c>
    </row>
    <row r="29" spans="1:13" ht="15">
      <c r="A29" s="21"/>
      <c r="B29" s="21"/>
      <c r="C29" s="21"/>
      <c r="F29" s="434"/>
    </row>
    <row r="30" spans="1:13" ht="15">
      <c r="A30" s="21"/>
      <c r="B30" s="21"/>
      <c r="C30" s="21"/>
      <c r="F30" s="434"/>
    </row>
  </sheetData>
  <mergeCells count="1">
    <mergeCell ref="E24:F2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16" zoomScaleNormal="100" workbookViewId="0">
      <selection activeCell="A33" sqref="A33"/>
    </sheetView>
  </sheetViews>
  <sheetFormatPr baseColWidth="10" defaultColWidth="11.5703125" defaultRowHeight="15"/>
  <cols>
    <col min="1" max="1" width="59.28515625" style="32" customWidth="1"/>
    <col min="2" max="3" width="8.7109375" style="32" customWidth="1"/>
    <col min="4" max="4" width="4.7109375" style="16" customWidth="1"/>
    <col min="5" max="6" width="10.7109375" style="434" customWidth="1"/>
    <col min="7" max="16384" width="11.5703125" style="32"/>
  </cols>
  <sheetData>
    <row r="1" spans="1:8" s="434" customFormat="1" ht="45" customHeight="1">
      <c r="A1" s="432" t="s">
        <v>55</v>
      </c>
      <c r="B1" s="432"/>
      <c r="C1" s="432"/>
      <c r="D1" s="432"/>
      <c r="E1" s="432"/>
      <c r="F1" s="432"/>
      <c r="G1" s="433"/>
      <c r="H1" s="433"/>
    </row>
    <row r="2" spans="1:8" s="29" customFormat="1" ht="15" customHeight="1">
      <c r="A2" s="27"/>
      <c r="B2" s="28"/>
      <c r="C2" s="28"/>
      <c r="E2" s="30"/>
      <c r="F2" s="31"/>
    </row>
    <row r="32" spans="4:6" s="16" customFormat="1">
      <c r="D32" s="434"/>
      <c r="E32"/>
      <c r="F32"/>
    </row>
    <row r="33" spans="1:9" s="16" customFormat="1" ht="19.899999999999999" customHeight="1" thickBot="1">
      <c r="A33" s="969"/>
      <c r="E33"/>
      <c r="F33"/>
    </row>
    <row r="34" spans="1:9" s="16" customFormat="1" ht="19.899999999999999" customHeight="1" thickBot="1">
      <c r="A34" s="22" t="s">
        <v>51</v>
      </c>
      <c r="B34" s="23">
        <v>2017</v>
      </c>
      <c r="C34" s="23">
        <v>2018</v>
      </c>
      <c r="E34"/>
      <c r="F34"/>
    </row>
    <row r="35" spans="1:9" s="16" customFormat="1" ht="18" customHeight="1">
      <c r="A35" s="488" t="s">
        <v>52</v>
      </c>
      <c r="B35" s="883">
        <v>2</v>
      </c>
      <c r="C35" s="883">
        <v>2</v>
      </c>
      <c r="E35"/>
      <c r="F35"/>
    </row>
    <row r="36" spans="1:9" s="16" customFormat="1" ht="18" customHeight="1">
      <c r="A36" s="489" t="s">
        <v>401</v>
      </c>
      <c r="B36" s="884">
        <v>5</v>
      </c>
      <c r="C36" s="884">
        <v>5</v>
      </c>
      <c r="E36"/>
      <c r="F36"/>
    </row>
    <row r="37" spans="1:9" s="16" customFormat="1" ht="18" customHeight="1">
      <c r="A37" s="489" t="s">
        <v>402</v>
      </c>
      <c r="B37" s="884">
        <v>66</v>
      </c>
      <c r="C37" s="884">
        <v>72</v>
      </c>
      <c r="E37"/>
      <c r="F37"/>
    </row>
    <row r="38" spans="1:9" s="16" customFormat="1" ht="18" customHeight="1">
      <c r="A38" s="489" t="s">
        <v>403</v>
      </c>
      <c r="B38" s="884">
        <v>8</v>
      </c>
      <c r="C38" s="884">
        <v>7</v>
      </c>
      <c r="E38"/>
      <c r="F38"/>
    </row>
    <row r="39" spans="1:9" s="16" customFormat="1" ht="18" customHeight="1">
      <c r="A39" s="489" t="s">
        <v>404</v>
      </c>
      <c r="B39" s="884">
        <v>8</v>
      </c>
      <c r="C39" s="884">
        <v>7</v>
      </c>
      <c r="E39"/>
      <c r="F39"/>
    </row>
    <row r="40" spans="1:9" s="16" customFormat="1" ht="18" customHeight="1">
      <c r="A40" s="489" t="s">
        <v>405</v>
      </c>
      <c r="B40" s="884">
        <v>51</v>
      </c>
      <c r="C40" s="884">
        <v>51</v>
      </c>
      <c r="E40"/>
      <c r="F40"/>
    </row>
    <row r="41" spans="1:9" s="16" customFormat="1" ht="18" customHeight="1">
      <c r="A41" s="431" t="s">
        <v>594</v>
      </c>
      <c r="B41" s="885">
        <v>48</v>
      </c>
      <c r="C41" s="885">
        <v>49</v>
      </c>
      <c r="E41"/>
      <c r="F41"/>
    </row>
    <row r="42" spans="1:9" s="16" customFormat="1" ht="18" customHeight="1">
      <c r="A42" s="489" t="s">
        <v>406</v>
      </c>
      <c r="B42" s="884">
        <v>43</v>
      </c>
      <c r="C42" s="884">
        <v>44</v>
      </c>
      <c r="E42"/>
      <c r="F42"/>
    </row>
    <row r="43" spans="1:9" s="16" customFormat="1" ht="18" customHeight="1">
      <c r="A43" s="489" t="s">
        <v>195</v>
      </c>
      <c r="B43" s="884">
        <v>31</v>
      </c>
      <c r="C43" s="884">
        <v>30</v>
      </c>
      <c r="E43"/>
      <c r="F43"/>
    </row>
    <row r="44" spans="1:9" s="16" customFormat="1" ht="18" customHeight="1">
      <c r="A44" s="431" t="s">
        <v>595</v>
      </c>
      <c r="B44" s="885">
        <v>32</v>
      </c>
      <c r="C44" s="885">
        <v>28</v>
      </c>
      <c r="E44"/>
      <c r="F44"/>
      <c r="H44" s="24"/>
      <c r="I44" s="24"/>
    </row>
    <row r="45" spans="1:9" s="16" customFormat="1" ht="18" customHeight="1" thickBot="1">
      <c r="A45" s="490" t="s">
        <v>407</v>
      </c>
      <c r="B45" s="886">
        <v>22</v>
      </c>
      <c r="C45" s="886">
        <v>25</v>
      </c>
      <c r="E45"/>
      <c r="F45"/>
    </row>
    <row r="46" spans="1:9" s="16" customFormat="1" ht="19.899999999999999" customHeight="1" thickBot="1">
      <c r="A46" s="25" t="s">
        <v>48</v>
      </c>
      <c r="B46" s="26">
        <f>SUM(B35:B45)</f>
        <v>316</v>
      </c>
      <c r="C46" s="26">
        <f>SUM(C35:C45)</f>
        <v>320</v>
      </c>
      <c r="E46"/>
      <c r="F46"/>
    </row>
    <row r="48" spans="1:9">
      <c r="A48" s="33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49.140625" style="491" customWidth="1"/>
    <col min="2" max="3" width="11.5703125" style="434"/>
    <col min="4" max="4" width="2.28515625" style="16" customWidth="1"/>
    <col min="5" max="6" width="10.7109375" style="434" customWidth="1"/>
    <col min="7" max="8" width="11.5703125" style="434"/>
    <col min="9" max="9" width="51.5703125" customWidth="1"/>
    <col min="10" max="16384" width="11.5703125" style="434"/>
  </cols>
  <sheetData>
    <row r="1" spans="1:6" ht="48" customHeight="1">
      <c r="A1" s="432" t="s">
        <v>56</v>
      </c>
      <c r="B1" s="432"/>
      <c r="C1" s="432"/>
      <c r="D1" s="434"/>
    </row>
    <row r="2" spans="1:6" ht="15.75" thickBot="1">
      <c r="A2" s="434"/>
      <c r="D2" s="434"/>
    </row>
    <row r="3" spans="1:6" ht="19.899999999999999" customHeight="1" thickBot="1">
      <c r="E3" s="1083" t="s">
        <v>640</v>
      </c>
      <c r="F3" s="1084"/>
    </row>
    <row r="4" spans="1:6" ht="19.899999999999999" customHeight="1" thickBot="1">
      <c r="A4" s="34"/>
      <c r="B4" s="492">
        <v>2017</v>
      </c>
      <c r="C4" s="492">
        <v>2018</v>
      </c>
      <c r="E4" s="493" t="s">
        <v>44</v>
      </c>
      <c r="F4" s="494" t="s">
        <v>45</v>
      </c>
    </row>
    <row r="5" spans="1:6" ht="18" customHeight="1">
      <c r="A5" s="495" t="s">
        <v>408</v>
      </c>
      <c r="B5" s="496">
        <v>60</v>
      </c>
      <c r="C5" s="496">
        <v>66</v>
      </c>
      <c r="E5" s="497">
        <f>C5-B5</f>
        <v>6</v>
      </c>
      <c r="F5" s="498">
        <f>(C5-B5)/B5</f>
        <v>0.1</v>
      </c>
    </row>
    <row r="6" spans="1:6" ht="18" customHeight="1" thickBot="1">
      <c r="A6" s="499" t="s">
        <v>409</v>
      </c>
      <c r="B6" s="500">
        <v>12</v>
      </c>
      <c r="C6" s="500">
        <v>12</v>
      </c>
      <c r="E6" s="501">
        <f t="shared" ref="E6:E17" si="0">C6-B6</f>
        <v>0</v>
      </c>
      <c r="F6" s="460">
        <f t="shared" ref="F6:F17" si="1">(C6-B6)/B6</f>
        <v>0</v>
      </c>
    </row>
    <row r="7" spans="1:6" ht="19.899999999999999" customHeight="1" thickBot="1">
      <c r="A7" s="977" t="s">
        <v>410</v>
      </c>
      <c r="B7" s="502">
        <f>SUM(B5:B6)</f>
        <v>72</v>
      </c>
      <c r="C7" s="502">
        <f>SUM(C5:C6)</f>
        <v>78</v>
      </c>
      <c r="E7" s="503">
        <f t="shared" si="0"/>
        <v>6</v>
      </c>
      <c r="F7" s="504">
        <f t="shared" si="1"/>
        <v>8.3333333333333329E-2</v>
      </c>
    </row>
    <row r="8" spans="1:6" ht="18" customHeight="1">
      <c r="A8" s="495" t="s">
        <v>411</v>
      </c>
      <c r="B8" s="496">
        <v>117</v>
      </c>
      <c r="C8" s="496">
        <v>117</v>
      </c>
      <c r="E8" s="471">
        <f t="shared" si="0"/>
        <v>0</v>
      </c>
      <c r="F8" s="498">
        <f t="shared" si="1"/>
        <v>0</v>
      </c>
    </row>
    <row r="9" spans="1:6" ht="18" customHeight="1" thickBot="1">
      <c r="A9" s="499" t="s">
        <v>412</v>
      </c>
      <c r="B9" s="505">
        <v>37</v>
      </c>
      <c r="C9" s="505">
        <v>34</v>
      </c>
      <c r="E9" s="501">
        <f t="shared" si="0"/>
        <v>-3</v>
      </c>
      <c r="F9" s="460">
        <f t="shared" si="1"/>
        <v>-8.1081081081081086E-2</v>
      </c>
    </row>
    <row r="10" spans="1:6" ht="19.899999999999999" customHeight="1" thickBot="1">
      <c r="A10" s="977" t="s">
        <v>413</v>
      </c>
      <c r="B10" s="502">
        <f>SUM(B8:B9)</f>
        <v>154</v>
      </c>
      <c r="C10" s="502">
        <f>SUM(C8:C9)</f>
        <v>151</v>
      </c>
      <c r="E10" s="503">
        <f t="shared" si="0"/>
        <v>-3</v>
      </c>
      <c r="F10" s="504">
        <f t="shared" si="1"/>
        <v>-1.948051948051948E-2</v>
      </c>
    </row>
    <row r="11" spans="1:6" ht="18" customHeight="1">
      <c r="A11" s="495" t="s">
        <v>414</v>
      </c>
      <c r="B11" s="506">
        <v>36</v>
      </c>
      <c r="C11" s="506">
        <v>36</v>
      </c>
      <c r="E11" s="471">
        <f t="shared" si="0"/>
        <v>0</v>
      </c>
      <c r="F11" s="452">
        <f t="shared" si="1"/>
        <v>0</v>
      </c>
    </row>
    <row r="12" spans="1:6" ht="18" customHeight="1" thickBot="1">
      <c r="A12" s="499" t="s">
        <v>415</v>
      </c>
      <c r="B12" s="505">
        <v>4</v>
      </c>
      <c r="C12" s="505">
        <v>4</v>
      </c>
      <c r="E12" s="501">
        <f t="shared" si="0"/>
        <v>0</v>
      </c>
      <c r="F12" s="460">
        <f t="shared" si="1"/>
        <v>0</v>
      </c>
    </row>
    <row r="13" spans="1:6" ht="19.899999999999999" customHeight="1" thickBot="1">
      <c r="A13" s="977" t="s">
        <v>416</v>
      </c>
      <c r="B13" s="502">
        <f>SUM(B11:B12)</f>
        <v>40</v>
      </c>
      <c r="C13" s="502">
        <f>SUM(C11:C12)</f>
        <v>40</v>
      </c>
      <c r="E13" s="503">
        <f t="shared" si="0"/>
        <v>0</v>
      </c>
      <c r="F13" s="504">
        <f t="shared" si="1"/>
        <v>0</v>
      </c>
    </row>
    <row r="14" spans="1:6" ht="18" customHeight="1">
      <c r="A14" s="978" t="s">
        <v>417</v>
      </c>
      <c r="B14" s="970">
        <v>49</v>
      </c>
      <c r="C14" s="970">
        <v>50</v>
      </c>
      <c r="E14" s="974">
        <f t="shared" si="0"/>
        <v>1</v>
      </c>
      <c r="F14" s="972">
        <f t="shared" si="1"/>
        <v>2.0408163265306121E-2</v>
      </c>
    </row>
    <row r="15" spans="1:6" ht="18" customHeight="1" thickBot="1">
      <c r="A15" s="979" t="s">
        <v>418</v>
      </c>
      <c r="B15" s="971">
        <v>1</v>
      </c>
      <c r="C15" s="971">
        <v>1</v>
      </c>
      <c r="E15" s="975">
        <f>C15-B15</f>
        <v>0</v>
      </c>
      <c r="F15" s="973">
        <f t="shared" si="1"/>
        <v>0</v>
      </c>
    </row>
    <row r="16" spans="1:6" ht="19.899999999999999" customHeight="1" thickBot="1">
      <c r="A16" s="977" t="s">
        <v>683</v>
      </c>
      <c r="B16" s="502">
        <f>SUM(B14:B15)</f>
        <v>50</v>
      </c>
      <c r="C16" s="502">
        <v>51</v>
      </c>
      <c r="E16" s="503">
        <f t="shared" si="0"/>
        <v>1</v>
      </c>
      <c r="F16" s="504">
        <f t="shared" si="1"/>
        <v>0.02</v>
      </c>
    </row>
    <row r="17" spans="1:6" ht="19.899999999999999" customHeight="1" thickBot="1">
      <c r="A17" s="980" t="s">
        <v>419</v>
      </c>
      <c r="B17" s="507">
        <f>B7+B10+B13+B16</f>
        <v>316</v>
      </c>
      <c r="C17" s="507">
        <f>C7+C10+C13+C16</f>
        <v>320</v>
      </c>
      <c r="E17" s="508">
        <f t="shared" si="0"/>
        <v>4</v>
      </c>
      <c r="F17" s="509">
        <f t="shared" si="1"/>
        <v>1.2658227848101266E-2</v>
      </c>
    </row>
    <row r="19" spans="1:6" ht="21" customHeight="1">
      <c r="A19" s="285" t="s">
        <v>684</v>
      </c>
    </row>
    <row r="20" spans="1:6" ht="23.45" customHeight="1">
      <c r="A20" s="285" t="s">
        <v>596</v>
      </c>
      <c r="B20" s="284"/>
      <c r="C20" s="284"/>
    </row>
    <row r="21" spans="1:6" ht="25.15" customHeight="1">
      <c r="A21" s="285" t="s">
        <v>475</v>
      </c>
      <c r="B21" s="284"/>
      <c r="C21" s="284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zoomScaleNormal="100" workbookViewId="0">
      <selection activeCell="A24" sqref="A24"/>
    </sheetView>
  </sheetViews>
  <sheetFormatPr baseColWidth="10" defaultColWidth="11.5703125" defaultRowHeight="12.75"/>
  <cols>
    <col min="1" max="1" width="40.42578125" style="16" customWidth="1"/>
    <col min="2" max="3" width="10.7109375" style="16" customWidth="1"/>
    <col min="4" max="4" width="10.140625" style="16" customWidth="1"/>
    <col min="5" max="6" width="10.7109375" style="16" customWidth="1"/>
    <col min="7" max="16384" width="11.5703125" style="16"/>
  </cols>
  <sheetData>
    <row r="1" spans="1:8" s="434" customFormat="1" ht="45" customHeight="1">
      <c r="A1" s="432" t="s">
        <v>476</v>
      </c>
      <c r="B1" s="432"/>
      <c r="C1" s="432"/>
      <c r="D1" s="432"/>
      <c r="E1" s="432"/>
      <c r="F1" s="432"/>
      <c r="G1" s="432"/>
      <c r="H1" s="433"/>
    </row>
    <row r="2" spans="1:8" s="434" customFormat="1" ht="15" customHeight="1">
      <c r="A2" s="432"/>
      <c r="B2" s="432"/>
      <c r="C2" s="432"/>
      <c r="D2" s="432"/>
      <c r="E2" s="432"/>
      <c r="F2" s="432"/>
      <c r="G2" s="432"/>
      <c r="H2" s="433"/>
    </row>
    <row r="3" spans="1:8" s="434" customFormat="1" ht="15" customHeight="1">
      <c r="A3" s="432"/>
      <c r="B3" s="432"/>
      <c r="C3" s="432"/>
      <c r="D3" s="432"/>
      <c r="E3" s="432"/>
      <c r="F3" s="432"/>
      <c r="G3" s="432"/>
      <c r="H3" s="433"/>
    </row>
    <row r="4" spans="1:8" s="434" customFormat="1" ht="15" customHeight="1">
      <c r="A4" s="432"/>
      <c r="B4" s="432"/>
      <c r="C4" s="432"/>
      <c r="D4" s="432"/>
      <c r="E4" s="432"/>
      <c r="F4" s="432"/>
      <c r="G4" s="432"/>
      <c r="H4" s="433"/>
    </row>
    <row r="5" spans="1:8" s="434" customFormat="1" ht="15" customHeight="1">
      <c r="A5" s="432"/>
      <c r="B5" s="432"/>
      <c r="C5" s="432"/>
      <c r="D5" s="432"/>
      <c r="E5" s="432"/>
      <c r="F5" s="432"/>
      <c r="G5" s="432"/>
      <c r="H5" s="433"/>
    </row>
    <row r="6" spans="1:8" s="434" customFormat="1" ht="15" customHeight="1">
      <c r="A6" s="432"/>
      <c r="B6" s="432"/>
      <c r="C6" s="432"/>
      <c r="D6" s="432"/>
      <c r="E6" s="432"/>
      <c r="F6" s="432"/>
      <c r="G6" s="432"/>
      <c r="H6" s="433"/>
    </row>
    <row r="7" spans="1:8" s="434" customFormat="1" ht="15" customHeight="1">
      <c r="A7" s="432"/>
      <c r="B7" s="432"/>
      <c r="C7" s="432"/>
      <c r="D7" s="432"/>
      <c r="E7" s="432"/>
      <c r="F7" s="432"/>
      <c r="G7" s="432"/>
      <c r="H7" s="433"/>
    </row>
    <row r="8" spans="1:8" s="434" customFormat="1" ht="15" customHeight="1">
      <c r="A8" s="432"/>
      <c r="B8" s="432"/>
      <c r="C8" s="432"/>
      <c r="D8" s="432"/>
      <c r="E8" s="432"/>
      <c r="F8" s="432"/>
      <c r="G8" s="432"/>
      <c r="H8" s="433"/>
    </row>
    <row r="9" spans="1:8" s="434" customFormat="1" ht="15" customHeight="1">
      <c r="A9" s="432"/>
      <c r="B9" s="432"/>
      <c r="C9" s="432"/>
      <c r="D9" s="432"/>
      <c r="E9" s="432"/>
      <c r="F9" s="432"/>
      <c r="G9" s="432"/>
      <c r="H9" s="433"/>
    </row>
    <row r="10" spans="1:8" s="434" customFormat="1" ht="15" customHeight="1">
      <c r="A10" s="432"/>
      <c r="B10" s="432"/>
      <c r="C10" s="432"/>
      <c r="D10" s="432"/>
      <c r="E10" s="432"/>
      <c r="F10" s="432"/>
      <c r="G10" s="432"/>
      <c r="H10" s="433"/>
    </row>
    <row r="11" spans="1:8" s="434" customFormat="1" ht="15" customHeight="1">
      <c r="A11" s="432"/>
      <c r="B11" s="432"/>
      <c r="C11" s="432"/>
      <c r="D11" s="432"/>
      <c r="E11" s="432"/>
      <c r="F11" s="432"/>
      <c r="G11" s="432"/>
      <c r="H11" s="433"/>
    </row>
    <row r="12" spans="1:8" s="434" customFormat="1" ht="15" customHeight="1">
      <c r="A12" s="432"/>
      <c r="B12" s="432"/>
      <c r="C12" s="432"/>
      <c r="D12" s="432"/>
      <c r="E12" s="432"/>
      <c r="F12" s="432"/>
      <c r="G12" s="432"/>
      <c r="H12" s="433"/>
    </row>
    <row r="13" spans="1:8" s="434" customFormat="1" ht="15" customHeight="1">
      <c r="A13" s="432"/>
      <c r="B13" s="432"/>
      <c r="C13" s="432"/>
      <c r="D13" s="432"/>
      <c r="E13" s="432"/>
      <c r="F13" s="432"/>
      <c r="G13" s="432"/>
      <c r="H13" s="433"/>
    </row>
    <row r="14" spans="1:8" s="434" customFormat="1" ht="15" customHeight="1">
      <c r="A14" s="432"/>
      <c r="B14" s="432"/>
      <c r="C14" s="432"/>
      <c r="D14" s="432"/>
      <c r="E14" s="432"/>
      <c r="F14" s="432"/>
      <c r="G14" s="432"/>
      <c r="H14" s="433"/>
    </row>
    <row r="15" spans="1:8" s="434" customFormat="1" ht="15" customHeight="1">
      <c r="A15" s="432"/>
      <c r="B15" s="432"/>
      <c r="C15" s="432"/>
      <c r="D15" s="432"/>
      <c r="E15" s="432"/>
      <c r="F15" s="432"/>
      <c r="G15" s="432"/>
      <c r="H15" s="433"/>
    </row>
    <row r="16" spans="1:8" s="434" customFormat="1" ht="15" customHeight="1">
      <c r="A16" s="432"/>
      <c r="B16" s="432"/>
      <c r="C16" s="432"/>
      <c r="D16" s="432"/>
      <c r="E16" s="432"/>
      <c r="F16" s="432"/>
      <c r="G16" s="432"/>
      <c r="H16" s="433"/>
    </row>
    <row r="17" spans="1:8" s="434" customFormat="1" ht="15" customHeight="1">
      <c r="A17" s="432"/>
      <c r="B17" s="432"/>
      <c r="C17" s="432"/>
      <c r="D17" s="432"/>
      <c r="E17" s="432"/>
      <c r="F17" s="432"/>
      <c r="G17" s="432"/>
      <c r="H17" s="433"/>
    </row>
    <row r="18" spans="1:8" s="434" customFormat="1" ht="15" customHeight="1">
      <c r="A18" s="432"/>
      <c r="B18" s="432"/>
      <c r="C18" s="432"/>
      <c r="D18" s="432"/>
      <c r="E18" s="432"/>
      <c r="F18" s="432"/>
      <c r="G18" s="432"/>
      <c r="H18" s="433"/>
    </row>
    <row r="19" spans="1:8" s="434" customFormat="1" ht="15" customHeight="1">
      <c r="A19" s="432"/>
      <c r="B19" s="432"/>
      <c r="C19" s="432"/>
      <c r="D19" s="432"/>
      <c r="E19" s="432"/>
      <c r="F19" s="432"/>
      <c r="G19" s="432"/>
      <c r="H19" s="433"/>
    </row>
    <row r="20" spans="1:8" s="434" customFormat="1" ht="15" customHeight="1">
      <c r="A20" s="432"/>
      <c r="B20" s="432"/>
      <c r="C20" s="432"/>
      <c r="D20" s="432"/>
      <c r="E20" s="432"/>
      <c r="F20" s="432"/>
      <c r="G20" s="432"/>
      <c r="H20" s="433"/>
    </row>
    <row r="21" spans="1:8" s="434" customFormat="1" ht="15" customHeight="1">
      <c r="A21" s="432"/>
      <c r="B21" s="432"/>
      <c r="C21" s="432"/>
      <c r="D21" s="432"/>
      <c r="E21" s="432"/>
      <c r="F21" s="432"/>
      <c r="G21" s="432"/>
      <c r="H21" s="433"/>
    </row>
    <row r="22" spans="1:8" s="434" customFormat="1" ht="15" customHeight="1">
      <c r="A22" s="432"/>
      <c r="B22" s="432"/>
      <c r="C22" s="432"/>
      <c r="D22" s="432"/>
      <c r="E22" s="432"/>
      <c r="F22" s="432"/>
      <c r="G22" s="432"/>
      <c r="H22" s="433"/>
    </row>
    <row r="24" spans="1:8" ht="19.899999999999999" customHeight="1" thickBot="1">
      <c r="A24" s="969"/>
      <c r="B24" s="35"/>
      <c r="E24" s="35"/>
      <c r="G24"/>
      <c r="H24"/>
    </row>
    <row r="25" spans="1:8" ht="19.899999999999999" customHeight="1" thickBot="1">
      <c r="A25" s="434"/>
      <c r="B25" s="1085">
        <v>2017</v>
      </c>
      <c r="C25" s="1086"/>
      <c r="D25" s="1085">
        <v>2018</v>
      </c>
      <c r="E25" s="1086"/>
      <c r="G25"/>
      <c r="H25"/>
    </row>
    <row r="26" spans="1:8" ht="18" customHeight="1">
      <c r="A26" s="36" t="s">
        <v>57</v>
      </c>
      <c r="B26" s="865">
        <v>171</v>
      </c>
      <c r="C26" s="866">
        <f>B26/$B$31</f>
        <v>0.54113924050632911</v>
      </c>
      <c r="D26" s="865">
        <v>184</v>
      </c>
      <c r="E26" s="866">
        <f>D26/$D$31</f>
        <v>0.57499999999999996</v>
      </c>
      <c r="G26"/>
      <c r="H26" s="976"/>
    </row>
    <row r="27" spans="1:8" ht="18" customHeight="1">
      <c r="A27" s="37" t="s">
        <v>58</v>
      </c>
      <c r="B27" s="867">
        <v>64</v>
      </c>
      <c r="C27" s="868">
        <f t="shared" ref="C27:C31" si="0">B27/$B$31</f>
        <v>0.20253164556962025</v>
      </c>
      <c r="D27" s="867">
        <v>63</v>
      </c>
      <c r="E27" s="868">
        <f t="shared" ref="E27:E31" si="1">D27/$D$31</f>
        <v>0.19687499999999999</v>
      </c>
      <c r="G27"/>
      <c r="H27"/>
    </row>
    <row r="28" spans="1:8" ht="18" customHeight="1">
      <c r="A28" s="37" t="s">
        <v>59</v>
      </c>
      <c r="B28" s="867">
        <v>52</v>
      </c>
      <c r="C28" s="868">
        <f t="shared" si="0"/>
        <v>0.16455696202531644</v>
      </c>
      <c r="D28" s="867">
        <v>52</v>
      </c>
      <c r="E28" s="868">
        <f t="shared" si="1"/>
        <v>0.16250000000000001</v>
      </c>
      <c r="G28"/>
      <c r="H28"/>
    </row>
    <row r="29" spans="1:8" ht="18" customHeight="1">
      <c r="A29" s="37" t="s">
        <v>60</v>
      </c>
      <c r="B29" s="867">
        <v>24</v>
      </c>
      <c r="C29" s="868">
        <f t="shared" si="0"/>
        <v>7.5949367088607597E-2</v>
      </c>
      <c r="D29" s="867">
        <v>16</v>
      </c>
      <c r="E29" s="868">
        <f t="shared" si="1"/>
        <v>0.05</v>
      </c>
      <c r="G29"/>
      <c r="H29" s="976"/>
    </row>
    <row r="30" spans="1:8" ht="18" customHeight="1" thickBot="1">
      <c r="A30" s="38" t="s">
        <v>61</v>
      </c>
      <c r="B30" s="869">
        <v>5</v>
      </c>
      <c r="C30" s="870">
        <f t="shared" si="0"/>
        <v>1.5822784810126583E-2</v>
      </c>
      <c r="D30" s="869">
        <v>5</v>
      </c>
      <c r="E30" s="870">
        <f t="shared" si="1"/>
        <v>1.5625E-2</v>
      </c>
      <c r="G30"/>
      <c r="H30"/>
    </row>
    <row r="31" spans="1:8" ht="19.899999999999999" customHeight="1" thickBot="1">
      <c r="A31" s="39" t="s">
        <v>419</v>
      </c>
      <c r="B31" s="871">
        <f>SUM(B26:B30)</f>
        <v>316</v>
      </c>
      <c r="C31" s="872">
        <f t="shared" si="0"/>
        <v>1</v>
      </c>
      <c r="D31" s="871">
        <f>SUM(D26:D30)</f>
        <v>320</v>
      </c>
      <c r="E31" s="872">
        <f t="shared" si="1"/>
        <v>1</v>
      </c>
      <c r="G31"/>
      <c r="H31"/>
    </row>
    <row r="32" spans="1:8" ht="15" customHeight="1"/>
  </sheetData>
  <mergeCells count="2">
    <mergeCell ref="B25:C25"/>
    <mergeCell ref="D25:E25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44.28515625" style="441" bestFit="1" customWidth="1"/>
    <col min="2" max="3" width="10.7109375" style="441" customWidth="1"/>
    <col min="4" max="4" width="2.28515625" style="441" customWidth="1"/>
    <col min="5" max="6" width="10.7109375" style="441" customWidth="1"/>
    <col min="7" max="16384" width="11.5703125" style="441"/>
  </cols>
  <sheetData>
    <row r="1" spans="1:8" s="434" customFormat="1" ht="45" customHeight="1">
      <c r="A1" s="432" t="s">
        <v>67</v>
      </c>
      <c r="B1" s="432"/>
      <c r="C1" s="432"/>
      <c r="D1" s="432"/>
      <c r="E1" s="432"/>
      <c r="F1" s="432"/>
      <c r="G1" s="432"/>
      <c r="H1" s="433"/>
    </row>
    <row r="2" spans="1:8" s="16" customFormat="1" ht="15" customHeight="1" thickBot="1"/>
    <row r="3" spans="1:8" s="16" customFormat="1" ht="19.899999999999999" customHeight="1" thickBot="1">
      <c r="A3" s="35"/>
      <c r="B3" s="35"/>
      <c r="C3" s="35"/>
      <c r="E3" s="1083" t="s">
        <v>640</v>
      </c>
      <c r="F3" s="1084"/>
    </row>
    <row r="4" spans="1:8" ht="19.899999999999999" customHeight="1" thickBot="1">
      <c r="A4" s="434"/>
      <c r="B4" s="510">
        <v>2017</v>
      </c>
      <c r="C4" s="511">
        <v>2018</v>
      </c>
      <c r="E4" s="493" t="s">
        <v>44</v>
      </c>
      <c r="F4" s="494" t="s">
        <v>45</v>
      </c>
    </row>
    <row r="5" spans="1:8" ht="19.5" customHeight="1">
      <c r="A5" s="512" t="s">
        <v>62</v>
      </c>
      <c r="B5" s="513">
        <v>217</v>
      </c>
      <c r="C5" s="513">
        <v>216</v>
      </c>
      <c r="E5" s="497">
        <f t="shared" ref="E5:E11" si="0">C5-B5</f>
        <v>-1</v>
      </c>
      <c r="F5" s="498">
        <f t="shared" ref="F5:F11" si="1">(C5-B5)/B5</f>
        <v>-4.608294930875576E-3</v>
      </c>
    </row>
    <row r="6" spans="1:8" ht="19.5" customHeight="1">
      <c r="A6" s="514" t="s">
        <v>63</v>
      </c>
      <c r="B6" s="515">
        <v>83</v>
      </c>
      <c r="C6" s="515">
        <v>86</v>
      </c>
      <c r="E6" s="472">
        <f t="shared" si="0"/>
        <v>3</v>
      </c>
      <c r="F6" s="455">
        <f t="shared" si="1"/>
        <v>3.614457831325301E-2</v>
      </c>
    </row>
    <row r="7" spans="1:8" ht="19.5" customHeight="1">
      <c r="A7" s="516" t="s">
        <v>64</v>
      </c>
      <c r="B7" s="515">
        <v>6</v>
      </c>
      <c r="C7" s="515">
        <v>6</v>
      </c>
      <c r="E7" s="472">
        <f t="shared" si="0"/>
        <v>0</v>
      </c>
      <c r="F7" s="533">
        <f t="shared" si="1"/>
        <v>0</v>
      </c>
    </row>
    <row r="8" spans="1:8" ht="19.5" customHeight="1">
      <c r="A8" s="516" t="s">
        <v>65</v>
      </c>
      <c r="B8" s="515">
        <v>3</v>
      </c>
      <c r="C8" s="515">
        <v>3</v>
      </c>
      <c r="E8" s="472">
        <f t="shared" si="0"/>
        <v>0</v>
      </c>
      <c r="F8" s="533">
        <f t="shared" si="1"/>
        <v>0</v>
      </c>
    </row>
    <row r="9" spans="1:8" ht="19.5" customHeight="1">
      <c r="A9" s="516" t="s">
        <v>66</v>
      </c>
      <c r="B9" s="515">
        <v>7</v>
      </c>
      <c r="C9" s="515">
        <v>7</v>
      </c>
      <c r="E9" s="472">
        <f t="shared" si="0"/>
        <v>0</v>
      </c>
      <c r="F9" s="533">
        <f t="shared" si="1"/>
        <v>0</v>
      </c>
    </row>
    <row r="10" spans="1:8" ht="19.5" customHeight="1" thickBot="1">
      <c r="A10" s="517" t="s">
        <v>685</v>
      </c>
      <c r="B10" s="518"/>
      <c r="C10" s="518">
        <v>2</v>
      </c>
      <c r="E10" s="519">
        <f t="shared" ref="E10" si="2">C10-B10</f>
        <v>2</v>
      </c>
      <c r="F10" s="535" t="s">
        <v>308</v>
      </c>
    </row>
    <row r="11" spans="1:8" ht="19.899999999999999" customHeight="1" thickBot="1">
      <c r="A11" s="520" t="s">
        <v>419</v>
      </c>
      <c r="B11" s="521">
        <f>SUM(B5:B10)</f>
        <v>316</v>
      </c>
      <c r="C11" s="521">
        <f>SUM(C5:C10)</f>
        <v>320</v>
      </c>
      <c r="E11" s="508">
        <f t="shared" si="0"/>
        <v>4</v>
      </c>
      <c r="F11" s="509">
        <f t="shared" si="1"/>
        <v>1.2658227848101266E-2</v>
      </c>
    </row>
    <row r="16" spans="1:8">
      <c r="A16" s="522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zoomScaleNormal="100" workbookViewId="0">
      <selection activeCell="O25" sqref="O25"/>
    </sheetView>
  </sheetViews>
  <sheetFormatPr baseColWidth="10" defaultColWidth="11.42578125" defaultRowHeight="12.75"/>
  <cols>
    <col min="1" max="1" width="27.7109375" style="8" customWidth="1"/>
    <col min="2" max="3" width="14.7109375" style="8" customWidth="1"/>
    <col min="4" max="4" width="2.28515625" style="8" customWidth="1"/>
    <col min="5" max="5" width="12.7109375" style="8" bestFit="1" customWidth="1"/>
    <col min="6" max="16384" width="11.42578125" style="8"/>
  </cols>
  <sheetData>
    <row r="1" spans="1:8" s="523" customFormat="1" ht="45" customHeight="1">
      <c r="A1" s="432" t="s">
        <v>71</v>
      </c>
      <c r="B1" s="432"/>
      <c r="C1" s="432"/>
      <c r="D1" s="432"/>
      <c r="E1" s="432"/>
      <c r="F1" s="432"/>
    </row>
    <row r="2" spans="1:8" s="434" customFormat="1" ht="15" customHeight="1" thickBot="1"/>
    <row r="3" spans="1:8" s="434" customFormat="1" ht="19.899999999999999" customHeight="1" thickBot="1">
      <c r="B3" s="524">
        <v>2017</v>
      </c>
      <c r="C3" s="525">
        <v>2018</v>
      </c>
      <c r="D3" s="526"/>
      <c r="E3" s="1083" t="s">
        <v>640</v>
      </c>
      <c r="F3" s="1084"/>
    </row>
    <row r="4" spans="1:8" s="441" customFormat="1" ht="27" customHeight="1" thickBot="1">
      <c r="A4" s="527"/>
      <c r="B4" s="528" t="s">
        <v>0</v>
      </c>
      <c r="C4" s="528" t="s">
        <v>0</v>
      </c>
      <c r="D4" s="434"/>
      <c r="E4" s="493" t="s">
        <v>0</v>
      </c>
      <c r="F4" s="468" t="s">
        <v>38</v>
      </c>
      <c r="G4" s="434"/>
      <c r="H4" s="434"/>
    </row>
    <row r="5" spans="1:8" s="441" customFormat="1" ht="19.899999999999999" customHeight="1">
      <c r="A5" s="40" t="s">
        <v>68</v>
      </c>
      <c r="B5" s="201">
        <v>4959181.2822870379</v>
      </c>
      <c r="C5" s="201">
        <v>5107259.0582420966</v>
      </c>
      <c r="D5" s="529"/>
      <c r="E5" s="530">
        <f>C5-B5</f>
        <v>148077.77595505863</v>
      </c>
      <c r="F5" s="531">
        <f>(C5-B5)/B5</f>
        <v>2.9859319013796817E-2</v>
      </c>
    </row>
    <row r="6" spans="1:8" s="441" customFormat="1" ht="19.899999999999999" customHeight="1">
      <c r="A6" s="41" t="s">
        <v>69</v>
      </c>
      <c r="B6" s="202">
        <v>1276510.16967</v>
      </c>
      <c r="C6" s="202">
        <v>1624305.46783</v>
      </c>
      <c r="D6" s="529"/>
      <c r="E6" s="532">
        <f>C6-B6</f>
        <v>347795.29816000001</v>
      </c>
      <c r="F6" s="533">
        <f>(C6-B6)/B6</f>
        <v>0.27245791410334874</v>
      </c>
    </row>
    <row r="7" spans="1:8" s="441" customFormat="1" ht="19.899999999999999" customHeight="1" thickBot="1">
      <c r="A7" s="42" t="s">
        <v>70</v>
      </c>
      <c r="B7" s="203">
        <v>3682671.1126170363</v>
      </c>
      <c r="C7" s="203">
        <v>3482953.5904120966</v>
      </c>
      <c r="D7" s="529"/>
      <c r="E7" s="534">
        <f>C7-B7</f>
        <v>-199717.52220493974</v>
      </c>
      <c r="F7" s="535">
        <f>(C7-B7)/B7</f>
        <v>-5.4231701962387135E-2</v>
      </c>
    </row>
    <row r="8" spans="1:8" s="434" customFormat="1" ht="15"/>
    <row r="9" spans="1:8" s="434" customFormat="1" ht="15"/>
    <row r="10" spans="1:8" s="434" customFormat="1" ht="15"/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workbookViewId="0">
      <selection activeCell="A35" sqref="A35"/>
    </sheetView>
  </sheetViews>
  <sheetFormatPr baseColWidth="10" defaultColWidth="11.42578125" defaultRowHeight="12.75"/>
  <cols>
    <col min="1" max="1" width="19.28515625" style="43" customWidth="1"/>
    <col min="2" max="13" width="11.7109375" style="43" customWidth="1"/>
    <col min="14" max="16384" width="11.42578125" style="43"/>
  </cols>
  <sheetData>
    <row r="1" spans="1:14" s="523" customFormat="1" ht="45" customHeight="1">
      <c r="A1" s="432" t="s">
        <v>420</v>
      </c>
      <c r="B1" s="432"/>
      <c r="C1" s="432"/>
      <c r="D1" s="432"/>
      <c r="E1" s="432"/>
      <c r="F1" s="432"/>
      <c r="G1" s="432"/>
      <c r="H1" s="432"/>
      <c r="I1" s="432"/>
    </row>
    <row r="2" spans="1:14" ht="15" customHeight="1">
      <c r="L2" s="53"/>
      <c r="M2" s="54"/>
    </row>
    <row r="3" spans="1:14">
      <c r="L3" s="53"/>
      <c r="M3" s="54"/>
      <c r="N3" s="55"/>
    </row>
    <row r="35" spans="1:13" ht="13.5" thickBot="1">
      <c r="A35" s="969"/>
    </row>
    <row r="36" spans="1:13" s="44" customFormat="1" ht="19.899999999999999" customHeight="1" thickBot="1">
      <c r="B36" s="536">
        <v>2007</v>
      </c>
      <c r="C36" s="537">
        <v>2008</v>
      </c>
      <c r="D36" s="536">
        <v>2009</v>
      </c>
      <c r="E36" s="537">
        <v>2010</v>
      </c>
      <c r="F36" s="536">
        <v>2011</v>
      </c>
      <c r="G36" s="537">
        <v>2012</v>
      </c>
      <c r="H36" s="536">
        <v>2013</v>
      </c>
      <c r="I36" s="537">
        <v>2014</v>
      </c>
      <c r="J36" s="536">
        <v>2015</v>
      </c>
      <c r="K36" s="538">
        <v>2016</v>
      </c>
      <c r="L36" s="538">
        <v>2017</v>
      </c>
      <c r="M36" s="538">
        <v>2018</v>
      </c>
    </row>
    <row r="37" spans="1:13" s="46" customFormat="1" ht="19.899999999999999" customHeight="1">
      <c r="A37" s="45" t="s">
        <v>68</v>
      </c>
      <c r="B37" s="286">
        <v>4569564.6942950003</v>
      </c>
      <c r="C37" s="287">
        <v>4310607.8166413335</v>
      </c>
      <c r="D37" s="286">
        <v>4068712.8816560996</v>
      </c>
      <c r="E37" s="287">
        <v>3954897.5947099994</v>
      </c>
      <c r="F37" s="286">
        <v>4034191.014140001</v>
      </c>
      <c r="G37" s="287">
        <v>4070844.3805172136</v>
      </c>
      <c r="H37" s="286">
        <v>4368385.4952831548</v>
      </c>
      <c r="I37" s="287">
        <v>4255033.6640033815</v>
      </c>
      <c r="J37" s="286">
        <v>4398741.824022294</v>
      </c>
      <c r="K37" s="288">
        <v>4563540.837909136</v>
      </c>
      <c r="L37" s="288">
        <v>4959181.2822870379</v>
      </c>
      <c r="M37" s="288">
        <f>'C10'!C5</f>
        <v>5107259.0582420966</v>
      </c>
    </row>
    <row r="38" spans="1:13" s="46" customFormat="1" ht="19.899999999999999" customHeight="1">
      <c r="A38" s="47" t="s">
        <v>69</v>
      </c>
      <c r="B38" s="289">
        <v>975947.18363299989</v>
      </c>
      <c r="C38" s="290">
        <v>1131418.4112130001</v>
      </c>
      <c r="D38" s="289">
        <v>1032557.03625</v>
      </c>
      <c r="E38" s="290">
        <v>1085991.9175</v>
      </c>
      <c r="F38" s="289">
        <v>891687.28760599997</v>
      </c>
      <c r="G38" s="290">
        <v>1092254.5549000001</v>
      </c>
      <c r="H38" s="289">
        <v>1461255.496945</v>
      </c>
      <c r="I38" s="290">
        <v>1247467.96845</v>
      </c>
      <c r="J38" s="289">
        <v>1200312.0317500001</v>
      </c>
      <c r="K38" s="291">
        <v>1313808.9812799999</v>
      </c>
      <c r="L38" s="291">
        <v>1276510.16967</v>
      </c>
      <c r="M38" s="291">
        <f>'C10'!C6</f>
        <v>1624305.46783</v>
      </c>
    </row>
    <row r="39" spans="1:13" s="46" customFormat="1" ht="19.899999999999999" customHeight="1" thickBot="1">
      <c r="A39" s="48" t="s">
        <v>70</v>
      </c>
      <c r="B39" s="292">
        <f t="shared" ref="B39:K39" si="0">B37-B38</f>
        <v>3593617.5106620006</v>
      </c>
      <c r="C39" s="293">
        <f t="shared" si="0"/>
        <v>3179189.4054283332</v>
      </c>
      <c r="D39" s="292">
        <f t="shared" si="0"/>
        <v>3036155.8454060997</v>
      </c>
      <c r="E39" s="293">
        <f t="shared" si="0"/>
        <v>2868905.6772099994</v>
      </c>
      <c r="F39" s="292">
        <f t="shared" si="0"/>
        <v>3142503.7265340011</v>
      </c>
      <c r="G39" s="293">
        <f t="shared" si="0"/>
        <v>2978589.8256172137</v>
      </c>
      <c r="H39" s="292">
        <f t="shared" si="0"/>
        <v>2907129.9983381545</v>
      </c>
      <c r="I39" s="293">
        <f t="shared" si="0"/>
        <v>3007565.6955533815</v>
      </c>
      <c r="J39" s="292">
        <f t="shared" si="0"/>
        <v>3198429.7922722939</v>
      </c>
      <c r="K39" s="294">
        <f t="shared" si="0"/>
        <v>3249731.856629136</v>
      </c>
      <c r="L39" s="294">
        <v>3682671.1126170363</v>
      </c>
      <c r="M39" s="294">
        <f>'C10'!C7</f>
        <v>3482953.5904120966</v>
      </c>
    </row>
    <row r="40" spans="1:13" s="46" customFormat="1" ht="19.899999999999999" customHeight="1" thickBot="1">
      <c r="A40" s="49" t="s">
        <v>72</v>
      </c>
      <c r="B40" s="51">
        <v>7.689152382706399E-2</v>
      </c>
      <c r="C40" s="50">
        <f t="shared" ref="C40:M40" si="1">C39/B39-1</f>
        <v>-0.11532337651519387</v>
      </c>
      <c r="D40" s="51">
        <f t="shared" si="1"/>
        <v>-4.4990575200713034E-2</v>
      </c>
      <c r="E40" s="50">
        <f t="shared" si="1"/>
        <v>-5.5086160497709868E-2</v>
      </c>
      <c r="F40" s="51">
        <f t="shared" si="1"/>
        <v>9.5366693822459325E-2</v>
      </c>
      <c r="G40" s="50">
        <f t="shared" si="1"/>
        <v>-5.2160288477231087E-2</v>
      </c>
      <c r="H40" s="51">
        <f t="shared" si="1"/>
        <v>-2.3991160738035311E-2</v>
      </c>
      <c r="I40" s="50">
        <f t="shared" si="1"/>
        <v>3.4548058488144795E-2</v>
      </c>
      <c r="J40" s="51">
        <f t="shared" si="1"/>
        <v>6.3461322557675448E-2</v>
      </c>
      <c r="K40" s="52">
        <f t="shared" si="1"/>
        <v>1.6039765662761329E-2</v>
      </c>
      <c r="L40" s="52">
        <f t="shared" si="1"/>
        <v>0.13322307042187087</v>
      </c>
      <c r="M40" s="52">
        <f t="shared" si="1"/>
        <v>-5.4231701962387135E-2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activeCell="O25" sqref="O25"/>
    </sheetView>
  </sheetViews>
  <sheetFormatPr baseColWidth="10" defaultColWidth="11.5703125" defaultRowHeight="12.75"/>
  <cols>
    <col min="1" max="1" width="41.140625" style="539" customWidth="1"/>
    <col min="2" max="2" width="13.7109375" style="540" customWidth="1"/>
    <col min="3" max="3" width="10.28515625" style="540" customWidth="1"/>
    <col min="4" max="4" width="13" style="540" customWidth="1"/>
    <col min="5" max="5" width="10" style="541" customWidth="1"/>
    <col min="6" max="6" width="2.28515625" style="8" customWidth="1"/>
    <col min="7" max="7" width="12.28515625" style="8" customWidth="1"/>
    <col min="8" max="8" width="10.28515625" style="8" customWidth="1"/>
    <col min="9" max="16384" width="11.5703125" style="539"/>
  </cols>
  <sheetData>
    <row r="1" spans="1:8" s="523" customFormat="1" ht="45" customHeight="1">
      <c r="A1" s="432" t="s">
        <v>124</v>
      </c>
      <c r="B1" s="432"/>
      <c r="C1" s="432"/>
      <c r="D1" s="432"/>
      <c r="E1" s="432"/>
      <c r="F1" s="432"/>
      <c r="G1" s="432"/>
      <c r="H1" s="432"/>
    </row>
    <row r="2" spans="1:8" ht="15" customHeight="1" thickBot="1">
      <c r="F2" s="542"/>
      <c r="G2" s="441"/>
      <c r="H2" s="441"/>
    </row>
    <row r="3" spans="1:8" ht="19.899999999999999" customHeight="1" thickBot="1">
      <c r="A3" s="543"/>
      <c r="B3" s="1081">
        <v>2017</v>
      </c>
      <c r="C3" s="1082"/>
      <c r="D3" s="1081">
        <v>2018</v>
      </c>
      <c r="E3" s="1082"/>
      <c r="F3" s="526"/>
      <c r="G3" s="1083" t="s">
        <v>640</v>
      </c>
      <c r="H3" s="1084"/>
    </row>
    <row r="4" spans="1:8" ht="27" customHeight="1" thickBot="1">
      <c r="A4" s="544"/>
      <c r="B4" s="445" t="s">
        <v>0</v>
      </c>
      <c r="C4" s="468" t="s">
        <v>73</v>
      </c>
      <c r="D4" s="445" t="s">
        <v>0</v>
      </c>
      <c r="E4" s="468" t="s">
        <v>73</v>
      </c>
      <c r="F4" s="434"/>
      <c r="G4" s="545" t="s">
        <v>0</v>
      </c>
      <c r="H4" s="468" t="s">
        <v>38</v>
      </c>
    </row>
    <row r="5" spans="1:8" ht="15" customHeight="1">
      <c r="A5" s="546" t="s">
        <v>74</v>
      </c>
      <c r="B5" s="547">
        <v>1181439.3764913375</v>
      </c>
      <c r="C5" s="548">
        <f>B5/$B$57</f>
        <v>0.23823274634285807</v>
      </c>
      <c r="D5" s="547">
        <v>1222100.5749405965</v>
      </c>
      <c r="E5" s="548">
        <f t="shared" ref="E5:E57" si="0">D5/$D$57</f>
        <v>0.23928697585221767</v>
      </c>
      <c r="F5" s="529"/>
      <c r="G5" s="549">
        <f>(D5-B5)</f>
        <v>40661.198449258925</v>
      </c>
      <c r="H5" s="550">
        <f>(D5-B5)/B5</f>
        <v>3.4416660946256394E-2</v>
      </c>
    </row>
    <row r="6" spans="1:8" ht="15" customHeight="1">
      <c r="A6" s="551" t="s">
        <v>75</v>
      </c>
      <c r="B6" s="549">
        <v>87409.018954475352</v>
      </c>
      <c r="C6" s="550">
        <f t="shared" ref="C6:C57" si="1">B6/$B$57</f>
        <v>1.7625695448294787E-2</v>
      </c>
      <c r="D6" s="549">
        <v>87611.357376082946</v>
      </c>
      <c r="E6" s="550">
        <f t="shared" si="0"/>
        <v>1.715428106876539E-2</v>
      </c>
      <c r="F6" s="529"/>
      <c r="G6" s="549">
        <f t="shared" ref="G6:G57" si="2">(D6-B6)</f>
        <v>202.33842160759377</v>
      </c>
      <c r="H6" s="550">
        <f t="shared" ref="H6:H57" si="3">(D6-B6)/B6</f>
        <v>2.3148460425230985E-3</v>
      </c>
    </row>
    <row r="7" spans="1:8" ht="15" customHeight="1">
      <c r="A7" s="551" t="s">
        <v>76</v>
      </c>
      <c r="B7" s="549">
        <v>44066.073372997787</v>
      </c>
      <c r="C7" s="550">
        <f t="shared" si="1"/>
        <v>8.8857557053602463E-3</v>
      </c>
      <c r="D7" s="549">
        <v>47902.355301015145</v>
      </c>
      <c r="E7" s="550">
        <f t="shared" si="0"/>
        <v>9.3792687535029784E-3</v>
      </c>
      <c r="F7" s="529"/>
      <c r="G7" s="549">
        <f t="shared" si="2"/>
        <v>3836.2819280173571</v>
      </c>
      <c r="H7" s="550">
        <f t="shared" si="3"/>
        <v>8.7057494221123452E-2</v>
      </c>
    </row>
    <row r="8" spans="1:8" ht="15" customHeight="1">
      <c r="A8" s="551" t="s">
        <v>77</v>
      </c>
      <c r="B8" s="549">
        <v>169477.73892681001</v>
      </c>
      <c r="C8" s="550">
        <f t="shared" si="1"/>
        <v>3.417453996532499E-2</v>
      </c>
      <c r="D8" s="549">
        <v>190261.77255527716</v>
      </c>
      <c r="E8" s="550">
        <f t="shared" si="0"/>
        <v>3.725320575783847E-2</v>
      </c>
      <c r="F8" s="434"/>
      <c r="G8" s="549">
        <f t="shared" si="2"/>
        <v>20784.03362846715</v>
      </c>
      <c r="H8" s="550">
        <f t="shared" si="3"/>
        <v>0.12263577364247738</v>
      </c>
    </row>
    <row r="9" spans="1:8" ht="15" customHeight="1">
      <c r="A9" s="552" t="s">
        <v>78</v>
      </c>
      <c r="B9" s="553">
        <v>1482392.2077456205</v>
      </c>
      <c r="C9" s="554">
        <f t="shared" si="1"/>
        <v>0.29891873746183806</v>
      </c>
      <c r="D9" s="553">
        <v>1547876.0601729718</v>
      </c>
      <c r="E9" s="554">
        <f t="shared" si="0"/>
        <v>0.30307373143232452</v>
      </c>
      <c r="F9" s="434"/>
      <c r="G9" s="553">
        <f t="shared" si="2"/>
        <v>65483.852427351288</v>
      </c>
      <c r="H9" s="554">
        <f t="shared" si="3"/>
        <v>4.4174444580316059E-2</v>
      </c>
    </row>
    <row r="10" spans="1:8" ht="15" customHeight="1">
      <c r="A10" s="551" t="s">
        <v>75</v>
      </c>
      <c r="B10" s="549">
        <v>37403.721130489444</v>
      </c>
      <c r="C10" s="550">
        <f t="shared" si="1"/>
        <v>7.5423177741225618E-3</v>
      </c>
      <c r="D10" s="549">
        <v>37535.761408749844</v>
      </c>
      <c r="E10" s="550">
        <f t="shared" si="0"/>
        <v>7.3494923560171906E-3</v>
      </c>
      <c r="F10" s="434"/>
      <c r="G10" s="549">
        <f t="shared" si="2"/>
        <v>132.04027826039965</v>
      </c>
      <c r="H10" s="550">
        <f t="shared" si="3"/>
        <v>3.5301374908596386E-3</v>
      </c>
    </row>
    <row r="11" spans="1:8" ht="15" customHeight="1">
      <c r="A11" s="551" t="s">
        <v>79</v>
      </c>
      <c r="B11" s="549">
        <v>134033.25627967826</v>
      </c>
      <c r="C11" s="550">
        <f t="shared" si="1"/>
        <v>2.7027295162290542E-2</v>
      </c>
      <c r="D11" s="549">
        <v>155120.25862488258</v>
      </c>
      <c r="E11" s="550">
        <f t="shared" si="0"/>
        <v>3.0372506437586998E-2</v>
      </c>
      <c r="G11" s="549">
        <f t="shared" si="2"/>
        <v>21087.002345204324</v>
      </c>
      <c r="H11" s="550">
        <f t="shared" si="3"/>
        <v>0.15732664362942494</v>
      </c>
    </row>
    <row r="12" spans="1:8" ht="15" customHeight="1">
      <c r="A12" s="551" t="s">
        <v>77</v>
      </c>
      <c r="B12" s="549">
        <v>177555.44100366789</v>
      </c>
      <c r="C12" s="550">
        <f t="shared" si="1"/>
        <v>3.5803377795010589E-2</v>
      </c>
      <c r="D12" s="549">
        <v>166857.80348292267</v>
      </c>
      <c r="E12" s="550">
        <f t="shared" si="0"/>
        <v>3.2670714678874078E-2</v>
      </c>
      <c r="G12" s="549">
        <f t="shared" si="2"/>
        <v>-10697.637520745222</v>
      </c>
      <c r="H12" s="550">
        <f t="shared" si="3"/>
        <v>-6.0249561828545899E-2</v>
      </c>
    </row>
    <row r="13" spans="1:8" ht="15" customHeight="1">
      <c r="A13" s="552" t="s">
        <v>80</v>
      </c>
      <c r="B13" s="553">
        <v>348992.41841383552</v>
      </c>
      <c r="C13" s="554">
        <f t="shared" si="1"/>
        <v>7.0372990731423682E-2</v>
      </c>
      <c r="D13" s="553">
        <v>359513.82351655513</v>
      </c>
      <c r="E13" s="554">
        <f t="shared" si="0"/>
        <v>7.0392713472478274E-2</v>
      </c>
      <c r="G13" s="553">
        <f t="shared" si="2"/>
        <v>10521.405102719611</v>
      </c>
      <c r="H13" s="554">
        <f t="shared" si="3"/>
        <v>3.0147947484186661E-2</v>
      </c>
    </row>
    <row r="14" spans="1:8" ht="15" customHeight="1">
      <c r="A14" s="551" t="s">
        <v>81</v>
      </c>
      <c r="B14" s="549">
        <v>6446.1617794832573</v>
      </c>
      <c r="C14" s="550">
        <f t="shared" si="1"/>
        <v>1.2998439485379055E-3</v>
      </c>
      <c r="D14" s="549">
        <v>6842.7090079584132</v>
      </c>
      <c r="E14" s="550">
        <f t="shared" si="0"/>
        <v>1.3398006503930219E-3</v>
      </c>
      <c r="G14" s="549">
        <f t="shared" si="2"/>
        <v>396.54722847515586</v>
      </c>
      <c r="H14" s="550">
        <f t="shared" si="3"/>
        <v>6.1516797443291006E-2</v>
      </c>
    </row>
    <row r="15" spans="1:8" ht="15" customHeight="1">
      <c r="A15" s="551" t="s">
        <v>82</v>
      </c>
      <c r="B15" s="549">
        <v>46672.899015657582</v>
      </c>
      <c r="C15" s="550">
        <f t="shared" si="1"/>
        <v>9.4114121583660521E-3</v>
      </c>
      <c r="D15" s="549">
        <v>59434.863593976035</v>
      </c>
      <c r="E15" s="550">
        <f t="shared" si="0"/>
        <v>1.1637330888485092E-2</v>
      </c>
      <c r="G15" s="549">
        <f t="shared" si="2"/>
        <v>12761.964578318453</v>
      </c>
      <c r="H15" s="550">
        <f t="shared" si="3"/>
        <v>0.27343415231261153</v>
      </c>
    </row>
    <row r="16" spans="1:8" ht="15" customHeight="1">
      <c r="A16" s="551" t="s">
        <v>83</v>
      </c>
      <c r="B16" s="549">
        <v>43155.649900388176</v>
      </c>
      <c r="C16" s="550">
        <f t="shared" si="1"/>
        <v>8.7021722828583472E-3</v>
      </c>
      <c r="D16" s="549">
        <v>44797.9502526508</v>
      </c>
      <c r="E16" s="550">
        <f t="shared" si="0"/>
        <v>8.7714270495748304E-3</v>
      </c>
      <c r="G16" s="549">
        <f t="shared" si="2"/>
        <v>1642.3003522626241</v>
      </c>
      <c r="H16" s="550">
        <f t="shared" si="3"/>
        <v>3.8055280271607074E-2</v>
      </c>
    </row>
    <row r="17" spans="1:8" ht="15" customHeight="1">
      <c r="A17" s="551" t="s">
        <v>84</v>
      </c>
      <c r="B17" s="549">
        <v>5224.9446279628546</v>
      </c>
      <c r="C17" s="550">
        <f t="shared" si="1"/>
        <v>1.0535901655027327E-3</v>
      </c>
      <c r="D17" s="549">
        <v>4989.4296748144834</v>
      </c>
      <c r="E17" s="550">
        <f t="shared" si="0"/>
        <v>9.769290372616873E-4</v>
      </c>
      <c r="G17" s="549">
        <f t="shared" si="2"/>
        <v>-235.51495314837121</v>
      </c>
      <c r="H17" s="550">
        <f t="shared" si="3"/>
        <v>-4.5075109865842879E-2</v>
      </c>
    </row>
    <row r="18" spans="1:8" ht="15" customHeight="1">
      <c r="A18" s="551" t="s">
        <v>85</v>
      </c>
      <c r="B18" s="549">
        <v>13316.478659999999</v>
      </c>
      <c r="C18" s="550">
        <f t="shared" si="1"/>
        <v>2.6852171562195453E-3</v>
      </c>
      <c r="D18" s="549">
        <v>1632.9627000000003</v>
      </c>
      <c r="E18" s="550">
        <f t="shared" si="0"/>
        <v>3.1973367345929408E-4</v>
      </c>
      <c r="G18" s="549">
        <f t="shared" si="2"/>
        <v>-11683.515959999999</v>
      </c>
      <c r="H18" s="550">
        <f t="shared" si="3"/>
        <v>-0.87737278437541533</v>
      </c>
    </row>
    <row r="19" spans="1:8" ht="15" customHeight="1">
      <c r="A19" s="551" t="s">
        <v>86</v>
      </c>
      <c r="B19" s="549"/>
      <c r="C19" s="550"/>
      <c r="D19" s="549"/>
      <c r="E19" s="550"/>
      <c r="G19" s="549"/>
      <c r="H19" s="550"/>
    </row>
    <row r="20" spans="1:8" ht="15" customHeight="1">
      <c r="A20" s="551" t="s">
        <v>87</v>
      </c>
      <c r="B20" s="549">
        <v>825.13245132538282</v>
      </c>
      <c r="C20" s="550">
        <f t="shared" si="1"/>
        <v>1.6638481320950107E-4</v>
      </c>
      <c r="D20" s="549">
        <v>13.775547878207668</v>
      </c>
      <c r="E20" s="550">
        <f t="shared" si="0"/>
        <v>2.69724870446442E-6</v>
      </c>
      <c r="G20" s="549">
        <f t="shared" si="2"/>
        <v>-811.35690344717511</v>
      </c>
      <c r="H20" s="550">
        <f t="shared" si="3"/>
        <v>-0.98330504653394679</v>
      </c>
    </row>
    <row r="21" spans="1:8" ht="15" customHeight="1">
      <c r="A21" s="551" t="s">
        <v>88</v>
      </c>
      <c r="B21" s="549">
        <v>28555.255567692409</v>
      </c>
      <c r="C21" s="550">
        <f t="shared" si="1"/>
        <v>5.7580584258302234E-3</v>
      </c>
      <c r="D21" s="549">
        <v>37790.974282057796</v>
      </c>
      <c r="E21" s="550">
        <f t="shared" si="0"/>
        <v>7.3994629704695926E-3</v>
      </c>
      <c r="G21" s="549">
        <f t="shared" si="2"/>
        <v>9235.7187143653864</v>
      </c>
      <c r="H21" s="550">
        <f t="shared" si="3"/>
        <v>0.32343323604551222</v>
      </c>
    </row>
    <row r="22" spans="1:8" ht="15" customHeight="1">
      <c r="A22" s="555" t="s">
        <v>89</v>
      </c>
      <c r="B22" s="556">
        <v>1975581.1481619664</v>
      </c>
      <c r="C22" s="557">
        <f t="shared" si="1"/>
        <v>0.39836840714378619</v>
      </c>
      <c r="D22" s="556">
        <v>2062892.5487488627</v>
      </c>
      <c r="E22" s="557">
        <f t="shared" si="0"/>
        <v>0.40391382642315077</v>
      </c>
      <c r="G22" s="556">
        <f t="shared" si="2"/>
        <v>87311.400586896343</v>
      </c>
      <c r="H22" s="557">
        <f t="shared" si="3"/>
        <v>4.4195299529016456E-2</v>
      </c>
    </row>
    <row r="23" spans="1:8" ht="15" customHeight="1">
      <c r="A23" s="552" t="s">
        <v>90</v>
      </c>
      <c r="B23" s="553">
        <v>1339007.569842746</v>
      </c>
      <c r="C23" s="554">
        <f t="shared" si="1"/>
        <v>0.27000577184491076</v>
      </c>
      <c r="D23" s="553">
        <v>1402291.7075864358</v>
      </c>
      <c r="E23" s="554">
        <f t="shared" si="0"/>
        <v>0.27456835292570814</v>
      </c>
      <c r="G23" s="553">
        <f t="shared" si="2"/>
        <v>63284.137743689818</v>
      </c>
      <c r="H23" s="554">
        <f t="shared" si="3"/>
        <v>4.7261971604179914E-2</v>
      </c>
    </row>
    <row r="24" spans="1:8" ht="15" customHeight="1">
      <c r="A24" s="551" t="s">
        <v>91</v>
      </c>
      <c r="B24" s="549">
        <v>51809.570470212726</v>
      </c>
      <c r="C24" s="550">
        <f t="shared" si="1"/>
        <v>1.0447202374969357E-2</v>
      </c>
      <c r="D24" s="549">
        <v>48556.326412134724</v>
      </c>
      <c r="E24" s="550">
        <f t="shared" si="0"/>
        <v>9.5073161275762014E-3</v>
      </c>
      <c r="G24" s="549">
        <f t="shared" si="2"/>
        <v>-3253.2440580780021</v>
      </c>
      <c r="H24" s="550">
        <f t="shared" si="3"/>
        <v>-6.279233795131374E-2</v>
      </c>
    </row>
    <row r="25" spans="1:8" ht="15" customHeight="1">
      <c r="A25" s="551" t="s">
        <v>92</v>
      </c>
      <c r="B25" s="549">
        <v>172.07866856101006</v>
      </c>
      <c r="C25" s="550">
        <f t="shared" si="1"/>
        <v>3.4699007510701873E-5</v>
      </c>
      <c r="D25" s="549">
        <v>198.00416336775234</v>
      </c>
      <c r="E25" s="550">
        <f t="shared" si="0"/>
        <v>3.8769163872393188E-5</v>
      </c>
      <c r="G25" s="549">
        <f t="shared" si="2"/>
        <v>25.925494806742279</v>
      </c>
      <c r="H25" s="550">
        <f t="shared" si="3"/>
        <v>0.15066071247262389</v>
      </c>
    </row>
    <row r="26" spans="1:8" ht="15" customHeight="1">
      <c r="A26" s="551" t="s">
        <v>93</v>
      </c>
      <c r="B26" s="549">
        <v>113.52014338935162</v>
      </c>
      <c r="C26" s="550">
        <f t="shared" si="1"/>
        <v>2.2890904148799185E-5</v>
      </c>
      <c r="D26" s="549">
        <v>124.17467117560071</v>
      </c>
      <c r="E26" s="550">
        <f t="shared" si="0"/>
        <v>2.4313368434915707E-5</v>
      </c>
      <c r="G26" s="549">
        <f t="shared" si="2"/>
        <v>10.654527786249091</v>
      </c>
      <c r="H26" s="550">
        <f t="shared" si="3"/>
        <v>9.3855834463723059E-2</v>
      </c>
    </row>
    <row r="27" spans="1:8" ht="15" customHeight="1">
      <c r="A27" s="551" t="s">
        <v>94</v>
      </c>
      <c r="B27" s="549">
        <v>7531.6102446361374</v>
      </c>
      <c r="C27" s="550">
        <f t="shared" si="1"/>
        <v>1.5187204935494445E-3</v>
      </c>
      <c r="D27" s="549">
        <v>8513.4399686857905</v>
      </c>
      <c r="E27" s="550">
        <f t="shared" si="0"/>
        <v>1.6669293395146655E-3</v>
      </c>
      <c r="G27" s="549">
        <f t="shared" si="2"/>
        <v>981.82972404965312</v>
      </c>
      <c r="H27" s="550">
        <f t="shared" si="3"/>
        <v>0.13036119663107801</v>
      </c>
    </row>
    <row r="28" spans="1:8" ht="15" customHeight="1">
      <c r="A28" s="551" t="s">
        <v>95</v>
      </c>
      <c r="B28" s="549">
        <v>227063.78017455435</v>
      </c>
      <c r="C28" s="550">
        <f t="shared" si="1"/>
        <v>4.5786545651309359E-2</v>
      </c>
      <c r="D28" s="549">
        <v>227002.99293945055</v>
      </c>
      <c r="E28" s="550">
        <f t="shared" si="0"/>
        <v>4.4447127187157862E-2</v>
      </c>
      <c r="G28" s="549">
        <f t="shared" si="2"/>
        <v>-60.787235103809508</v>
      </c>
      <c r="H28" s="550">
        <f t="shared" si="3"/>
        <v>-2.6770995822001894E-4</v>
      </c>
    </row>
    <row r="29" spans="1:8" ht="15" customHeight="1">
      <c r="A29" s="551" t="s">
        <v>96</v>
      </c>
      <c r="B29" s="549">
        <v>21576.657915861149</v>
      </c>
      <c r="C29" s="550">
        <f t="shared" si="1"/>
        <v>4.3508508134049474E-3</v>
      </c>
      <c r="D29" s="549">
        <v>21963.122929419176</v>
      </c>
      <c r="E29" s="550">
        <f t="shared" si="0"/>
        <v>4.3003737775891906E-3</v>
      </c>
      <c r="G29" s="549">
        <f t="shared" si="2"/>
        <v>386.46501355802684</v>
      </c>
      <c r="H29" s="550">
        <f t="shared" si="3"/>
        <v>1.7911254609729609E-2</v>
      </c>
    </row>
    <row r="30" spans="1:8" ht="15" customHeight="1">
      <c r="A30" s="551" t="s">
        <v>97</v>
      </c>
      <c r="B30" s="549">
        <v>135552.69240999999</v>
      </c>
      <c r="C30" s="550">
        <f t="shared" si="1"/>
        <v>2.7333683665519647E-2</v>
      </c>
      <c r="D30" s="549">
        <v>138368.35629</v>
      </c>
      <c r="E30" s="550">
        <f t="shared" si="0"/>
        <v>2.7092488301861464E-2</v>
      </c>
      <c r="G30" s="549">
        <f t="shared" si="2"/>
        <v>2815.6638800000073</v>
      </c>
      <c r="H30" s="550">
        <f t="shared" si="3"/>
        <v>2.0771729649482713E-2</v>
      </c>
    </row>
    <row r="31" spans="1:8" ht="15" customHeight="1">
      <c r="A31" s="552" t="s">
        <v>98</v>
      </c>
      <c r="B31" s="553">
        <v>443819.91002721479</v>
      </c>
      <c r="C31" s="554">
        <f t="shared" si="1"/>
        <v>8.9494592910412271E-2</v>
      </c>
      <c r="D31" s="553">
        <v>444726.4173742336</v>
      </c>
      <c r="E31" s="554">
        <f t="shared" si="0"/>
        <v>8.707731726600669E-2</v>
      </c>
      <c r="G31" s="553">
        <f t="shared" si="2"/>
        <v>906.5073470188072</v>
      </c>
      <c r="H31" s="554">
        <f t="shared" si="3"/>
        <v>2.0425116731766736E-3</v>
      </c>
    </row>
    <row r="32" spans="1:8" ht="15" customHeight="1">
      <c r="A32" s="551" t="s">
        <v>99</v>
      </c>
      <c r="B32" s="549">
        <v>889110.08852999995</v>
      </c>
      <c r="C32" s="550">
        <f t="shared" si="1"/>
        <v>0.17928565985391179</v>
      </c>
      <c r="D32" s="549">
        <v>969917.60035000008</v>
      </c>
      <c r="E32" s="550">
        <f t="shared" si="0"/>
        <v>0.18990961478344176</v>
      </c>
      <c r="G32" s="549">
        <f t="shared" si="2"/>
        <v>80807.511820000131</v>
      </c>
      <c r="H32" s="550">
        <f t="shared" si="3"/>
        <v>9.0885833894430682E-2</v>
      </c>
    </row>
    <row r="33" spans="1:8" ht="15" customHeight="1">
      <c r="A33" s="551" t="s">
        <v>100</v>
      </c>
      <c r="B33" s="549"/>
      <c r="C33" s="550"/>
      <c r="D33" s="549"/>
      <c r="E33" s="550"/>
      <c r="G33" s="549"/>
      <c r="H33" s="550"/>
    </row>
    <row r="34" spans="1:8" ht="15" customHeight="1">
      <c r="A34" s="551" t="s">
        <v>101</v>
      </c>
      <c r="B34" s="549">
        <v>6436.1937100000005</v>
      </c>
      <c r="C34" s="550">
        <f t="shared" si="1"/>
        <v>1.2978339253272477E-3</v>
      </c>
      <c r="D34" s="549">
        <v>5840.2314800000004</v>
      </c>
      <c r="E34" s="550">
        <f t="shared" si="0"/>
        <v>1.1435158102221254E-3</v>
      </c>
      <c r="G34" s="549">
        <f t="shared" si="2"/>
        <v>-595.96223000000009</v>
      </c>
      <c r="H34" s="550">
        <f t="shared" si="3"/>
        <v>-9.2595446447493582E-2</v>
      </c>
    </row>
    <row r="35" spans="1:8" ht="15" customHeight="1">
      <c r="A35" s="551" t="s">
        <v>102</v>
      </c>
      <c r="B35" s="549">
        <v>174472.07395999998</v>
      </c>
      <c r="C35" s="550">
        <f t="shared" si="1"/>
        <v>3.5181628585180147E-2</v>
      </c>
      <c r="D35" s="549">
        <v>69378.695709999985</v>
      </c>
      <c r="E35" s="550">
        <f t="shared" si="0"/>
        <v>1.3584330639746308E-2</v>
      </c>
      <c r="G35" s="549">
        <f t="shared" si="2"/>
        <v>-105093.37824999999</v>
      </c>
      <c r="H35" s="550">
        <f t="shared" si="3"/>
        <v>-0.60235071358235837</v>
      </c>
    </row>
    <row r="36" spans="1:8" ht="15" customHeight="1">
      <c r="A36" s="551" t="s">
        <v>103</v>
      </c>
      <c r="B36" s="549">
        <v>12235.117400000001</v>
      </c>
      <c r="C36" s="550">
        <f t="shared" si="1"/>
        <v>2.4671647805456914E-3</v>
      </c>
      <c r="D36" s="549">
        <v>24595.71615</v>
      </c>
      <c r="E36" s="550">
        <f t="shared" si="0"/>
        <v>4.8158348479126834E-3</v>
      </c>
      <c r="G36" s="549">
        <f t="shared" si="2"/>
        <v>12360.598749999999</v>
      </c>
      <c r="H36" s="550">
        <f t="shared" si="3"/>
        <v>1.0102558353874069</v>
      </c>
    </row>
    <row r="37" spans="1:8" ht="15" customHeight="1">
      <c r="A37" s="552" t="s">
        <v>104</v>
      </c>
      <c r="B37" s="553">
        <v>1082253.4735999999</v>
      </c>
      <c r="C37" s="554">
        <f t="shared" si="1"/>
        <v>0.21823228714496487</v>
      </c>
      <c r="D37" s="553">
        <v>1069732.2436900001</v>
      </c>
      <c r="E37" s="554">
        <f t="shared" si="0"/>
        <v>0.20945329608132288</v>
      </c>
      <c r="G37" s="553">
        <f t="shared" si="2"/>
        <v>-12521.229909999762</v>
      </c>
      <c r="H37" s="554">
        <f t="shared" si="3"/>
        <v>-1.1569590872597743E-2</v>
      </c>
    </row>
    <row r="38" spans="1:8" ht="15" customHeight="1">
      <c r="A38" s="551" t="s">
        <v>105</v>
      </c>
      <c r="B38" s="549">
        <v>47584.974848736427</v>
      </c>
      <c r="C38" s="550">
        <f t="shared" si="1"/>
        <v>9.5953287730573839E-3</v>
      </c>
      <c r="D38" s="549">
        <v>56070.548655915642</v>
      </c>
      <c r="E38" s="550">
        <f t="shared" si="0"/>
        <v>1.0978598895513038E-2</v>
      </c>
      <c r="G38" s="549">
        <f t="shared" si="2"/>
        <v>8485.5738071792148</v>
      </c>
      <c r="H38" s="550">
        <f t="shared" si="3"/>
        <v>0.17832464625973299</v>
      </c>
    </row>
    <row r="39" spans="1:8" ht="15" customHeight="1">
      <c r="A39" s="551" t="s">
        <v>106</v>
      </c>
      <c r="B39" s="549">
        <v>12385.637083010601</v>
      </c>
      <c r="C39" s="550">
        <f t="shared" si="1"/>
        <v>2.4975165008081102E-3</v>
      </c>
      <c r="D39" s="549">
        <v>14071.048470902411</v>
      </c>
      <c r="E39" s="550">
        <f t="shared" si="0"/>
        <v>2.7551076439317384E-3</v>
      </c>
      <c r="G39" s="549">
        <f t="shared" si="2"/>
        <v>1685.4113878918106</v>
      </c>
      <c r="H39" s="550">
        <f t="shared" si="3"/>
        <v>0.13607789220658598</v>
      </c>
    </row>
    <row r="40" spans="1:8" ht="15" customHeight="1">
      <c r="A40" s="551" t="s">
        <v>107</v>
      </c>
      <c r="B40" s="549">
        <v>20591.040819839716</v>
      </c>
      <c r="C40" s="550">
        <f t="shared" si="1"/>
        <v>4.1521048833979496E-3</v>
      </c>
      <c r="D40" s="549">
        <v>21562.891023618973</v>
      </c>
      <c r="E40" s="550">
        <f t="shared" si="0"/>
        <v>4.2220084741581244E-3</v>
      </c>
      <c r="G40" s="549">
        <f t="shared" si="2"/>
        <v>971.85020377925684</v>
      </c>
      <c r="H40" s="550">
        <f t="shared" si="3"/>
        <v>4.7197721197408705E-2</v>
      </c>
    </row>
    <row r="41" spans="1:8" ht="15" customHeight="1">
      <c r="A41" s="551" t="s">
        <v>108</v>
      </c>
      <c r="B41" s="549">
        <v>226.25582364334775</v>
      </c>
      <c r="C41" s="550">
        <f t="shared" si="1"/>
        <v>4.5623624296913136E-5</v>
      </c>
      <c r="D41" s="549">
        <v>24.038996499738982</v>
      </c>
      <c r="E41" s="550">
        <f t="shared" si="0"/>
        <v>4.7068292846717534E-6</v>
      </c>
      <c r="G41" s="549">
        <f t="shared" si="2"/>
        <v>-202.21682714360878</v>
      </c>
      <c r="H41" s="550">
        <f t="shared" si="3"/>
        <v>-0.893753026496095</v>
      </c>
    </row>
    <row r="42" spans="1:8" ht="15" customHeight="1">
      <c r="A42" s="551" t="s">
        <v>109</v>
      </c>
      <c r="B42" s="549">
        <v>1925.0317199999997</v>
      </c>
      <c r="C42" s="550">
        <f t="shared" si="1"/>
        <v>3.8817530766131384E-4</v>
      </c>
      <c r="D42" s="549">
        <v>2249.5932299999999</v>
      </c>
      <c r="E42" s="550">
        <f t="shared" si="0"/>
        <v>4.4046977142653563E-4</v>
      </c>
      <c r="G42" s="549">
        <f t="shared" si="2"/>
        <v>324.56151000000023</v>
      </c>
      <c r="H42" s="550">
        <f t="shared" si="3"/>
        <v>0.16860060363057305</v>
      </c>
    </row>
    <row r="43" spans="1:8" ht="15" customHeight="1">
      <c r="A43" s="551" t="s">
        <v>110</v>
      </c>
      <c r="B43" s="549">
        <v>1496.1952778711807</v>
      </c>
      <c r="C43" s="550">
        <f t="shared" si="1"/>
        <v>3.0170207393208592E-4</v>
      </c>
      <c r="D43" s="549">
        <v>1225.4841471401244</v>
      </c>
      <c r="E43" s="550">
        <f t="shared" si="0"/>
        <v>2.3994947841199431E-4</v>
      </c>
      <c r="G43" s="549">
        <f t="shared" si="2"/>
        <v>-270.7111307310563</v>
      </c>
      <c r="H43" s="550">
        <f t="shared" si="3"/>
        <v>-0.18093302039840015</v>
      </c>
    </row>
    <row r="44" spans="1:8" ht="15" customHeight="1">
      <c r="A44" s="551" t="s">
        <v>686</v>
      </c>
      <c r="B44" s="549"/>
      <c r="C44" s="550"/>
      <c r="D44" s="549">
        <v>691.81449999999995</v>
      </c>
      <c r="E44" s="550">
        <f t="shared" si="0"/>
        <v>1.354570998084676E-4</v>
      </c>
      <c r="G44" s="549">
        <f t="shared" si="2"/>
        <v>691.81449999999995</v>
      </c>
      <c r="H44" s="550"/>
    </row>
    <row r="45" spans="1:8" ht="15" customHeight="1">
      <c r="A45" s="551" t="s">
        <v>111</v>
      </c>
      <c r="B45" s="549"/>
      <c r="C45" s="550"/>
      <c r="D45" s="549"/>
      <c r="E45" s="550"/>
      <c r="G45" s="549"/>
      <c r="H45" s="550"/>
    </row>
    <row r="46" spans="1:8" ht="15" customHeight="1">
      <c r="A46" s="555" t="s">
        <v>112</v>
      </c>
      <c r="B46" s="556">
        <v>2949290.0890430626</v>
      </c>
      <c r="C46" s="557">
        <f t="shared" si="1"/>
        <v>0.59471310306344183</v>
      </c>
      <c r="D46" s="556">
        <v>3012645.787674746</v>
      </c>
      <c r="E46" s="557">
        <f t="shared" si="0"/>
        <v>0.58987526446557226</v>
      </c>
      <c r="G46" s="556">
        <f t="shared" si="2"/>
        <v>63355.698631683365</v>
      </c>
      <c r="H46" s="557">
        <f t="shared" si="3"/>
        <v>2.1481677528791338E-2</v>
      </c>
    </row>
    <row r="47" spans="1:8" ht="15" customHeight="1">
      <c r="A47" s="56" t="s">
        <v>113</v>
      </c>
      <c r="B47" s="204">
        <v>4924871.2372050295</v>
      </c>
      <c r="C47" s="57">
        <f t="shared" si="1"/>
        <v>0.99308151020722812</v>
      </c>
      <c r="D47" s="204">
        <v>5075538.3364236085</v>
      </c>
      <c r="E47" s="57">
        <f t="shared" si="0"/>
        <v>0.99378909088872291</v>
      </c>
      <c r="G47" s="204">
        <f t="shared" si="2"/>
        <v>150667.09921857901</v>
      </c>
      <c r="H47" s="57">
        <f t="shared" si="3"/>
        <v>3.0593104258312718E-2</v>
      </c>
    </row>
    <row r="48" spans="1:8" ht="15" customHeight="1">
      <c r="A48" s="551" t="s">
        <v>114</v>
      </c>
      <c r="B48" s="549">
        <v>8643.7291549725687</v>
      </c>
      <c r="C48" s="550">
        <f t="shared" si="1"/>
        <v>1.7429750321581951E-3</v>
      </c>
      <c r="D48" s="549">
        <v>8989.0584119838604</v>
      </c>
      <c r="E48" s="550">
        <f t="shared" si="0"/>
        <v>1.7600553074505424E-3</v>
      </c>
      <c r="G48" s="549">
        <f t="shared" si="2"/>
        <v>345.3292570112917</v>
      </c>
      <c r="H48" s="550">
        <f t="shared" si="3"/>
        <v>3.9951420367287944E-2</v>
      </c>
    </row>
    <row r="49" spans="1:8" ht="15" customHeight="1">
      <c r="A49" s="551" t="s">
        <v>115</v>
      </c>
      <c r="B49" s="549">
        <v>11.51153</v>
      </c>
      <c r="C49" s="550">
        <f t="shared" si="1"/>
        <v>2.3212561398221763E-6</v>
      </c>
      <c r="D49" s="549">
        <v>41.451011802878718</v>
      </c>
      <c r="E49" s="550">
        <f t="shared" si="0"/>
        <v>8.1160973685063138E-6</v>
      </c>
      <c r="G49" s="549">
        <f t="shared" si="2"/>
        <v>29.939481802878717</v>
      </c>
      <c r="H49" s="550">
        <f t="shared" si="3"/>
        <v>2.6008255898980166</v>
      </c>
    </row>
    <row r="50" spans="1:8" ht="15" customHeight="1">
      <c r="A50" s="551" t="s">
        <v>116</v>
      </c>
      <c r="B50" s="549">
        <v>130.97859</v>
      </c>
      <c r="C50" s="550">
        <f t="shared" si="1"/>
        <v>2.6411333352104497E-5</v>
      </c>
      <c r="D50" s="549">
        <v>731.73934368136236</v>
      </c>
      <c r="E50" s="550">
        <f t="shared" si="0"/>
        <v>1.432743738543047E-4</v>
      </c>
      <c r="G50" s="549">
        <f t="shared" si="2"/>
        <v>600.7607536813623</v>
      </c>
      <c r="H50" s="550">
        <f t="shared" si="3"/>
        <v>4.5867095811717187</v>
      </c>
    </row>
    <row r="51" spans="1:8" ht="15" customHeight="1">
      <c r="A51" s="551" t="s">
        <v>117</v>
      </c>
      <c r="B51" s="549">
        <v>55.616639999999997</v>
      </c>
      <c r="C51" s="550">
        <f t="shared" si="1"/>
        <v>1.1214883432200554E-5</v>
      </c>
      <c r="D51" s="549">
        <v>52.391290000000005</v>
      </c>
      <c r="E51" s="550">
        <f t="shared" si="0"/>
        <v>1.0258201004206144E-5</v>
      </c>
      <c r="G51" s="549">
        <f t="shared" si="2"/>
        <v>-3.2253499999999917</v>
      </c>
      <c r="H51" s="550">
        <f t="shared" si="3"/>
        <v>-5.7992536046765714E-2</v>
      </c>
    </row>
    <row r="52" spans="1:8" ht="15" customHeight="1">
      <c r="A52" s="551" t="s">
        <v>118</v>
      </c>
      <c r="B52" s="549">
        <v>12024.358637760157</v>
      </c>
      <c r="C52" s="550">
        <f t="shared" si="1"/>
        <v>2.4246660796023276E-3</v>
      </c>
      <c r="D52" s="549">
        <v>12081.976706766196</v>
      </c>
      <c r="E52" s="550">
        <f t="shared" si="0"/>
        <v>2.3656479080042549E-3</v>
      </c>
      <c r="G52" s="549">
        <f t="shared" si="2"/>
        <v>57.61806900603915</v>
      </c>
      <c r="H52" s="550">
        <f t="shared" si="3"/>
        <v>4.7917789831301953E-3</v>
      </c>
    </row>
    <row r="53" spans="1:8" ht="15" customHeight="1">
      <c r="A53" s="551" t="s">
        <v>119</v>
      </c>
      <c r="B53" s="549">
        <v>4118.1476061915619</v>
      </c>
      <c r="C53" s="550">
        <f t="shared" si="1"/>
        <v>8.3040876543484326E-4</v>
      </c>
      <c r="D53" s="549">
        <v>2362.5088592496236</v>
      </c>
      <c r="E53" s="550">
        <f t="shared" si="0"/>
        <v>4.6257862237025278E-4</v>
      </c>
      <c r="G53" s="549">
        <f t="shared" si="2"/>
        <v>-1755.6387469419383</v>
      </c>
      <c r="H53" s="550">
        <f t="shared" si="3"/>
        <v>-0.42631758616480053</v>
      </c>
    </row>
    <row r="54" spans="1:8" ht="15" customHeight="1">
      <c r="A54" s="551" t="s">
        <v>120</v>
      </c>
      <c r="B54" s="549">
        <v>7684.248533084924</v>
      </c>
      <c r="C54" s="550">
        <f t="shared" si="1"/>
        <v>1.5494994225218482E-3</v>
      </c>
      <c r="D54" s="549">
        <v>6808.9386150042128</v>
      </c>
      <c r="E54" s="550">
        <f t="shared" si="0"/>
        <v>1.3331884162045677E-3</v>
      </c>
      <c r="G54" s="549">
        <f t="shared" si="2"/>
        <v>-875.30991808071121</v>
      </c>
      <c r="H54" s="550">
        <f t="shared" si="3"/>
        <v>-0.1139096314118446</v>
      </c>
    </row>
    <row r="55" spans="1:8" ht="15" customHeight="1">
      <c r="A55" s="551" t="s">
        <v>121</v>
      </c>
      <c r="B55" s="549">
        <v>1641.4543899999987</v>
      </c>
      <c r="C55" s="550">
        <f t="shared" si="1"/>
        <v>3.3099302013073521E-4</v>
      </c>
      <c r="D55" s="549">
        <v>652.65758000000005</v>
      </c>
      <c r="E55" s="550">
        <f t="shared" si="0"/>
        <v>1.2779018502042519E-4</v>
      </c>
      <c r="G55" s="549">
        <f t="shared" si="2"/>
        <v>-988.79680999999869</v>
      </c>
      <c r="H55" s="550">
        <f t="shared" si="3"/>
        <v>-0.60239067014222636</v>
      </c>
    </row>
    <row r="56" spans="1:8" ht="15" customHeight="1">
      <c r="A56" s="555" t="s">
        <v>122</v>
      </c>
      <c r="B56" s="556">
        <v>34310.045082009208</v>
      </c>
      <c r="C56" s="557">
        <f t="shared" si="1"/>
        <v>6.9184897927720762E-3</v>
      </c>
      <c r="D56" s="556">
        <v>31720.721818488135</v>
      </c>
      <c r="E56" s="557">
        <f t="shared" si="0"/>
        <v>6.2109091112770602E-3</v>
      </c>
      <c r="G56" s="556">
        <f t="shared" si="2"/>
        <v>-2589.3232635210734</v>
      </c>
      <c r="H56" s="557">
        <f t="shared" si="3"/>
        <v>-7.5468372522739968E-2</v>
      </c>
    </row>
    <row r="57" spans="1:8" ht="15" customHeight="1" thickBot="1">
      <c r="A57" s="58" t="s">
        <v>123</v>
      </c>
      <c r="B57" s="205">
        <v>4959181.2822870379</v>
      </c>
      <c r="C57" s="59">
        <f t="shared" si="1"/>
        <v>1</v>
      </c>
      <c r="D57" s="205">
        <v>5107259.0582420966</v>
      </c>
      <c r="E57" s="59">
        <f t="shared" si="0"/>
        <v>1</v>
      </c>
      <c r="G57" s="205">
        <f t="shared" si="2"/>
        <v>148077.77595505863</v>
      </c>
      <c r="H57" s="558">
        <f t="shared" si="3"/>
        <v>2.9859319013796817E-2</v>
      </c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42" style="539" customWidth="1"/>
    <col min="2" max="2" width="11.7109375" style="61" customWidth="1"/>
    <col min="3" max="3" width="10.7109375" style="61" customWidth="1"/>
    <col min="4" max="4" width="11.7109375" style="60" customWidth="1"/>
    <col min="5" max="5" width="10.7109375" style="62" customWidth="1"/>
    <col min="6" max="6" width="2.28515625" style="441" customWidth="1"/>
    <col min="7" max="7" width="13.7109375" style="60" bestFit="1" customWidth="1"/>
    <col min="8" max="16384" width="11.5703125" style="60"/>
  </cols>
  <sheetData>
    <row r="1" spans="1:8" s="523" customFormat="1" ht="45" customHeight="1">
      <c r="A1" s="432" t="s">
        <v>125</v>
      </c>
      <c r="B1" s="432"/>
      <c r="C1" s="432"/>
      <c r="D1" s="432"/>
      <c r="E1" s="432"/>
      <c r="F1" s="432"/>
      <c r="G1" s="432"/>
      <c r="H1" s="432"/>
    </row>
    <row r="2" spans="1:8" s="539" customFormat="1" ht="15" customHeight="1" thickBot="1">
      <c r="B2" s="540"/>
      <c r="C2" s="540"/>
      <c r="D2" s="540"/>
      <c r="E2" s="541"/>
      <c r="F2" s="542"/>
      <c r="G2" s="441"/>
      <c r="H2" s="441"/>
    </row>
    <row r="3" spans="1:8" s="539" customFormat="1" ht="19.899999999999999" customHeight="1" thickBot="1">
      <c r="A3" s="543"/>
      <c r="B3" s="1081">
        <v>2017</v>
      </c>
      <c r="C3" s="1082"/>
      <c r="D3" s="1081">
        <v>2018</v>
      </c>
      <c r="E3" s="1082"/>
      <c r="F3" s="434"/>
      <c r="G3" s="1083" t="s">
        <v>639</v>
      </c>
      <c r="H3" s="1084"/>
    </row>
    <row r="4" spans="1:8" s="539" customFormat="1" ht="27" customHeight="1" thickBot="1">
      <c r="A4" s="544"/>
      <c r="B4" s="445" t="s">
        <v>0</v>
      </c>
      <c r="C4" s="468" t="s">
        <v>73</v>
      </c>
      <c r="D4" s="445" t="s">
        <v>0</v>
      </c>
      <c r="E4" s="468" t="s">
        <v>73</v>
      </c>
      <c r="F4" s="434"/>
      <c r="G4" s="545" t="s">
        <v>0</v>
      </c>
      <c r="H4" s="468" t="s">
        <v>38</v>
      </c>
    </row>
    <row r="5" spans="1:8" ht="15" customHeight="1">
      <c r="A5" s="546" t="s">
        <v>74</v>
      </c>
      <c r="B5" s="547">
        <v>3823.3818899999997</v>
      </c>
      <c r="C5" s="548">
        <f>B5/$B$57</f>
        <v>2.9951832588912394E-3</v>
      </c>
      <c r="D5" s="547">
        <v>4243.9411500000006</v>
      </c>
      <c r="E5" s="548">
        <f t="shared" ref="E5:E29" si="0">D5/$D$57</f>
        <v>2.6127728029320236E-3</v>
      </c>
      <c r="F5" s="434"/>
      <c r="G5" s="549">
        <f>(D5-B5)</f>
        <v>420.5592600000009</v>
      </c>
      <c r="H5" s="550">
        <f>(D5-B5)/B5</f>
        <v>0.10999666580520444</v>
      </c>
    </row>
    <row r="6" spans="1:8" ht="15" customHeight="1">
      <c r="A6" s="551" t="s">
        <v>75</v>
      </c>
      <c r="B6" s="549">
        <v>666.43746999999996</v>
      </c>
      <c r="C6" s="550">
        <f t="shared" ref="C6:C57" si="1">B6/$B$57</f>
        <v>5.2207768166256409E-4</v>
      </c>
      <c r="D6" s="549">
        <v>1331.7032709999999</v>
      </c>
      <c r="E6" s="550">
        <f t="shared" si="0"/>
        <v>8.198601170622767E-4</v>
      </c>
      <c r="F6" s="434"/>
      <c r="G6" s="549">
        <f t="shared" ref="G6:G57" si="2">(D6-B6)</f>
        <v>665.2658009999999</v>
      </c>
      <c r="H6" s="550">
        <f t="shared" ref="H6:H57" si="3">(D6-B6)/B6</f>
        <v>0.99824189207128455</v>
      </c>
    </row>
    <row r="7" spans="1:8" ht="15" customHeight="1">
      <c r="A7" s="551" t="s">
        <v>76</v>
      </c>
      <c r="B7" s="549">
        <v>433.43504000000001</v>
      </c>
      <c r="C7" s="550">
        <f t="shared" si="1"/>
        <v>3.3954687576993647E-4</v>
      </c>
      <c r="D7" s="549">
        <v>823.87164000000007</v>
      </c>
      <c r="E7" s="550">
        <f t="shared" si="0"/>
        <v>5.0721471811620265E-4</v>
      </c>
      <c r="F7" s="434"/>
      <c r="G7" s="549">
        <f t="shared" si="2"/>
        <v>390.43660000000006</v>
      </c>
      <c r="H7" s="550">
        <f t="shared" si="3"/>
        <v>0.90079611468422127</v>
      </c>
    </row>
    <row r="8" spans="1:8" ht="15" customHeight="1">
      <c r="A8" s="551" t="s">
        <v>77</v>
      </c>
      <c r="B8" s="549">
        <v>194643.62385000003</v>
      </c>
      <c r="C8" s="550">
        <f t="shared" si="1"/>
        <v>0.152481060061056</v>
      </c>
      <c r="D8" s="549">
        <v>195661.09700000001</v>
      </c>
      <c r="E8" s="550">
        <f t="shared" si="0"/>
        <v>0.1204583133376966</v>
      </c>
      <c r="F8" s="434"/>
      <c r="G8" s="549">
        <f t="shared" si="2"/>
        <v>1017.4731499999762</v>
      </c>
      <c r="H8" s="550">
        <f t="shared" si="3"/>
        <v>5.2273643999974058E-3</v>
      </c>
    </row>
    <row r="9" spans="1:8" ht="15" customHeight="1">
      <c r="A9" s="552" t="s">
        <v>78</v>
      </c>
      <c r="B9" s="553">
        <v>199566.87825000001</v>
      </c>
      <c r="C9" s="554">
        <f t="shared" si="1"/>
        <v>0.15633786787737972</v>
      </c>
      <c r="D9" s="553">
        <v>202060.61306100001</v>
      </c>
      <c r="E9" s="554">
        <f t="shared" si="0"/>
        <v>0.12439816097580711</v>
      </c>
      <c r="F9" s="434"/>
      <c r="G9" s="553">
        <f t="shared" si="2"/>
        <v>2493.7348110000021</v>
      </c>
      <c r="H9" s="554">
        <f t="shared" si="3"/>
        <v>1.2495734927897545E-2</v>
      </c>
    </row>
    <row r="10" spans="1:8" ht="15" customHeight="1">
      <c r="A10" s="551" t="s">
        <v>75</v>
      </c>
      <c r="B10" s="549">
        <v>277.48058999999995</v>
      </c>
      <c r="C10" s="550">
        <f t="shared" si="1"/>
        <v>2.1737436692081624E-4</v>
      </c>
      <c r="D10" s="549">
        <v>570.7299690000001</v>
      </c>
      <c r="E10" s="550">
        <f t="shared" si="0"/>
        <v>3.5136861895962836E-4</v>
      </c>
      <c r="F10" s="434"/>
      <c r="G10" s="549">
        <f t="shared" si="2"/>
        <v>293.24937900000015</v>
      </c>
      <c r="H10" s="550">
        <f t="shared" si="3"/>
        <v>1.056828439783843</v>
      </c>
    </row>
    <row r="11" spans="1:8" ht="15" customHeight="1">
      <c r="A11" s="551" t="s">
        <v>79</v>
      </c>
      <c r="B11" s="549">
        <v>241.80614000000003</v>
      </c>
      <c r="C11" s="550">
        <f t="shared" si="1"/>
        <v>1.8942750770447141E-4</v>
      </c>
      <c r="D11" s="549">
        <v>159.53213</v>
      </c>
      <c r="E11" s="550">
        <f t="shared" si="0"/>
        <v>9.8215596240729174E-5</v>
      </c>
      <c r="F11" s="434"/>
      <c r="G11" s="549">
        <f t="shared" si="2"/>
        <v>-82.274010000000033</v>
      </c>
      <c r="H11" s="550">
        <f t="shared" si="3"/>
        <v>-0.34024781173877561</v>
      </c>
    </row>
    <row r="12" spans="1:8" ht="15" customHeight="1">
      <c r="A12" s="551" t="s">
        <v>77</v>
      </c>
      <c r="B12" s="549">
        <v>92455.662160000007</v>
      </c>
      <c r="C12" s="550">
        <f t="shared" si="1"/>
        <v>7.2428457177040273E-2</v>
      </c>
      <c r="D12" s="549">
        <v>166196.86084000004</v>
      </c>
      <c r="E12" s="550">
        <f t="shared" si="0"/>
        <v>0.10231872275972306</v>
      </c>
      <c r="F12" s="434"/>
      <c r="G12" s="549">
        <f t="shared" si="2"/>
        <v>73741.19868000003</v>
      </c>
      <c r="H12" s="550">
        <f t="shared" si="3"/>
        <v>0.79758445245231724</v>
      </c>
    </row>
    <row r="13" spans="1:8" ht="15" customHeight="1">
      <c r="A13" s="552" t="s">
        <v>80</v>
      </c>
      <c r="B13" s="553">
        <v>92974.94889</v>
      </c>
      <c r="C13" s="554">
        <f t="shared" si="1"/>
        <v>7.283525905166556E-2</v>
      </c>
      <c r="D13" s="553">
        <v>166927.12293900005</v>
      </c>
      <c r="E13" s="554">
        <f t="shared" si="0"/>
        <v>0.10276830697492342</v>
      </c>
      <c r="F13" s="434"/>
      <c r="G13" s="553">
        <f t="shared" si="2"/>
        <v>73952.174049000052</v>
      </c>
      <c r="H13" s="554">
        <f t="shared" si="3"/>
        <v>0.7953989212351591</v>
      </c>
    </row>
    <row r="14" spans="1:8" ht="15" customHeight="1">
      <c r="A14" s="551" t="s">
        <v>81</v>
      </c>
      <c r="B14" s="549">
        <v>683.76239999999996</v>
      </c>
      <c r="C14" s="550">
        <f t="shared" si="1"/>
        <v>5.3564978661843675E-4</v>
      </c>
      <c r="D14" s="549">
        <v>5990.4637899999998</v>
      </c>
      <c r="E14" s="550">
        <f t="shared" si="0"/>
        <v>3.6880155294945808E-3</v>
      </c>
      <c r="F14" s="434"/>
      <c r="G14" s="549">
        <f t="shared" si="2"/>
        <v>5306.7013900000002</v>
      </c>
      <c r="H14" s="550">
        <f t="shared" si="3"/>
        <v>7.7610313026864306</v>
      </c>
    </row>
    <row r="15" spans="1:8" ht="15" customHeight="1">
      <c r="A15" s="551" t="s">
        <v>82</v>
      </c>
      <c r="B15" s="549">
        <v>3290.0473600000005</v>
      </c>
      <c r="C15" s="550">
        <f t="shared" si="1"/>
        <v>2.5773765365696495E-3</v>
      </c>
      <c r="D15" s="549">
        <v>831.89343000000008</v>
      </c>
      <c r="E15" s="550">
        <f t="shared" si="0"/>
        <v>5.1215331504816811E-4</v>
      </c>
      <c r="F15" s="434"/>
      <c r="G15" s="549">
        <f t="shared" si="2"/>
        <v>-2458.1539300000004</v>
      </c>
      <c r="H15" s="550">
        <f t="shared" si="3"/>
        <v>-0.74714849393535787</v>
      </c>
    </row>
    <row r="16" spans="1:8" ht="15" customHeight="1">
      <c r="A16" s="551" t="s">
        <v>83</v>
      </c>
      <c r="B16" s="549">
        <v>2341.4703100000002</v>
      </c>
      <c r="C16" s="550">
        <f t="shared" si="1"/>
        <v>1.8342747011606737E-3</v>
      </c>
      <c r="D16" s="549">
        <v>2503.8905600000003</v>
      </c>
      <c r="E16" s="550">
        <f t="shared" si="0"/>
        <v>1.541514579363626E-3</v>
      </c>
      <c r="F16" s="434"/>
      <c r="G16" s="549">
        <f t="shared" si="2"/>
        <v>162.42025000000012</v>
      </c>
      <c r="H16" s="550">
        <f t="shared" si="3"/>
        <v>6.9366777492899365E-2</v>
      </c>
    </row>
    <row r="17" spans="1:8" ht="15" customHeight="1">
      <c r="A17" s="551" t="s">
        <v>84</v>
      </c>
      <c r="B17" s="549">
        <v>310.04908999999998</v>
      </c>
      <c r="C17" s="550">
        <f t="shared" si="1"/>
        <v>2.428880688668176E-4</v>
      </c>
      <c r="D17" s="549">
        <v>8.0272100000000002</v>
      </c>
      <c r="E17" s="550">
        <f t="shared" si="0"/>
        <v>4.941933742748522E-6</v>
      </c>
      <c r="F17" s="434"/>
      <c r="G17" s="549">
        <f t="shared" si="2"/>
        <v>-302.02187999999995</v>
      </c>
      <c r="H17" s="550">
        <f t="shared" si="3"/>
        <v>-0.97410987402027205</v>
      </c>
    </row>
    <row r="18" spans="1:8" ht="15" customHeight="1">
      <c r="A18" s="551" t="s">
        <v>85</v>
      </c>
      <c r="B18" s="549"/>
      <c r="C18" s="550"/>
      <c r="D18" s="549"/>
      <c r="E18" s="550"/>
      <c r="F18" s="434"/>
      <c r="G18" s="549"/>
      <c r="H18" s="550"/>
    </row>
    <row r="19" spans="1:8" ht="15" customHeight="1">
      <c r="A19" s="551" t="s">
        <v>86</v>
      </c>
      <c r="B19" s="549">
        <v>5.0186700000000002</v>
      </c>
      <c r="C19" s="550">
        <f t="shared" si="1"/>
        <v>3.9315550469115442E-6</v>
      </c>
      <c r="D19" s="549"/>
      <c r="E19" s="550"/>
      <c r="F19" s="434"/>
      <c r="G19" s="549">
        <f t="shared" si="2"/>
        <v>-5.0186700000000002</v>
      </c>
      <c r="H19" s="550">
        <f t="shared" ref="H19:H20" si="4">(D19-B19)/B19</f>
        <v>-1</v>
      </c>
    </row>
    <row r="20" spans="1:8" ht="15" customHeight="1">
      <c r="A20" s="551" t="s">
        <v>87</v>
      </c>
      <c r="B20" s="549">
        <v>24.265779999999999</v>
      </c>
      <c r="C20" s="550">
        <f t="shared" si="1"/>
        <v>1.9009468609461314E-5</v>
      </c>
      <c r="D20" s="549">
        <v>21.64432</v>
      </c>
      <c r="E20" s="550">
        <f t="shared" si="0"/>
        <v>1.3325276820569871E-5</v>
      </c>
      <c r="F20" s="434"/>
      <c r="G20" s="549">
        <f t="shared" si="2"/>
        <v>-2.621459999999999</v>
      </c>
      <c r="H20" s="550">
        <f t="shared" si="4"/>
        <v>-0.10803114509403774</v>
      </c>
    </row>
    <row r="21" spans="1:8" ht="15" customHeight="1">
      <c r="A21" s="551" t="s">
        <v>88</v>
      </c>
      <c r="B21" s="549">
        <v>389.92837999999995</v>
      </c>
      <c r="C21" s="550">
        <f t="shared" si="1"/>
        <v>3.0546437409174985E-4</v>
      </c>
      <c r="D21" s="549">
        <v>186.46424000000005</v>
      </c>
      <c r="E21" s="550">
        <f t="shared" si="0"/>
        <v>1.1479628905584366E-4</v>
      </c>
      <c r="F21" s="434"/>
      <c r="G21" s="549">
        <f t="shared" si="2"/>
        <v>-203.4641399999999</v>
      </c>
      <c r="H21" s="550">
        <f t="shared" si="3"/>
        <v>-0.52179874673395132</v>
      </c>
    </row>
    <row r="22" spans="1:8" ht="15" customHeight="1">
      <c r="A22" s="555" t="s">
        <v>89</v>
      </c>
      <c r="B22" s="559">
        <v>299586.36913000001</v>
      </c>
      <c r="C22" s="560">
        <f t="shared" si="1"/>
        <v>0.23469172142000896</v>
      </c>
      <c r="D22" s="559">
        <v>378530.11955000006</v>
      </c>
      <c r="E22" s="560">
        <f t="shared" si="0"/>
        <v>0.23304121487425608</v>
      </c>
      <c r="F22" s="434"/>
      <c r="G22" s="556">
        <f t="shared" si="2"/>
        <v>78943.750420000055</v>
      </c>
      <c r="H22" s="557">
        <f t="shared" si="3"/>
        <v>0.26350915313421308</v>
      </c>
    </row>
    <row r="23" spans="1:8" ht="15" customHeight="1">
      <c r="A23" s="552" t="s">
        <v>90</v>
      </c>
      <c r="B23" s="553">
        <v>874897.14986999996</v>
      </c>
      <c r="C23" s="554">
        <f t="shared" si="1"/>
        <v>0.68538204446594897</v>
      </c>
      <c r="D23" s="553">
        <v>1190529.26709</v>
      </c>
      <c r="E23" s="554">
        <f t="shared" si="0"/>
        <v>0.73294665976867901</v>
      </c>
      <c r="F23" s="434"/>
      <c r="G23" s="553">
        <f t="shared" si="2"/>
        <v>315632.11722000001</v>
      </c>
      <c r="H23" s="554">
        <f t="shared" si="3"/>
        <v>0.36076482506189378</v>
      </c>
    </row>
    <row r="24" spans="1:8" ht="15" customHeight="1">
      <c r="A24" s="551" t="s">
        <v>91</v>
      </c>
      <c r="B24" s="549">
        <v>106.35088</v>
      </c>
      <c r="C24" s="550">
        <f t="shared" si="1"/>
        <v>8.3313774168750692E-5</v>
      </c>
      <c r="D24" s="549">
        <v>197.3039</v>
      </c>
      <c r="E24" s="550">
        <f t="shared" si="0"/>
        <v>1.2146970130168266E-4</v>
      </c>
      <c r="F24" s="434"/>
      <c r="G24" s="549">
        <f t="shared" si="2"/>
        <v>90.953019999999995</v>
      </c>
      <c r="H24" s="550">
        <f t="shared" si="3"/>
        <v>0.85521643074321518</v>
      </c>
    </row>
    <row r="25" spans="1:8" ht="15" customHeight="1">
      <c r="A25" s="551" t="s">
        <v>92</v>
      </c>
      <c r="B25" s="549">
        <v>9.196E-2</v>
      </c>
      <c r="C25" s="550">
        <f t="shared" si="1"/>
        <v>7.2040162456185721E-8</v>
      </c>
      <c r="D25" s="549">
        <v>14.293139999999999</v>
      </c>
      <c r="E25" s="550">
        <f t="shared" si="0"/>
        <v>8.7995394235143469E-6</v>
      </c>
      <c r="F25" s="434"/>
      <c r="G25" s="549">
        <f t="shared" si="2"/>
        <v>14.201179999999999</v>
      </c>
      <c r="H25" s="550">
        <f t="shared" si="3"/>
        <v>154.42779469334494</v>
      </c>
    </row>
    <row r="26" spans="1:8" ht="15" customHeight="1">
      <c r="A26" s="551" t="s">
        <v>93</v>
      </c>
      <c r="B26" s="549">
        <v>0.21775999999999998</v>
      </c>
      <c r="C26" s="550">
        <f t="shared" si="1"/>
        <v>1.705901019623641E-7</v>
      </c>
      <c r="D26" s="549">
        <v>8.9430000000000009E-2</v>
      </c>
      <c r="E26" s="550">
        <f t="shared" si="0"/>
        <v>5.5057377920099305E-8</v>
      </c>
      <c r="F26" s="434"/>
      <c r="G26" s="549">
        <f t="shared" si="2"/>
        <v>-0.12832999999999997</v>
      </c>
      <c r="H26" s="550">
        <f t="shared" si="3"/>
        <v>-0.58931851579720784</v>
      </c>
    </row>
    <row r="27" spans="1:8" ht="15" customHeight="1">
      <c r="A27" s="551" t="s">
        <v>94</v>
      </c>
      <c r="B27" s="549">
        <v>89.21293</v>
      </c>
      <c r="C27" s="550">
        <f t="shared" si="1"/>
        <v>6.9888146698481127E-5</v>
      </c>
      <c r="D27" s="549">
        <v>256.55647000000005</v>
      </c>
      <c r="E27" s="550">
        <f t="shared" si="0"/>
        <v>1.5794841246378867E-4</v>
      </c>
      <c r="F27" s="434"/>
      <c r="G27" s="549">
        <f t="shared" si="2"/>
        <v>167.34354000000005</v>
      </c>
      <c r="H27" s="550">
        <f t="shared" si="3"/>
        <v>1.8757767511951469</v>
      </c>
    </row>
    <row r="28" spans="1:8" ht="15" customHeight="1">
      <c r="A28" s="551" t="s">
        <v>95</v>
      </c>
      <c r="B28" s="549">
        <v>4519.8745199999994</v>
      </c>
      <c r="C28" s="550">
        <f t="shared" si="1"/>
        <v>3.5408057275160333E-3</v>
      </c>
      <c r="D28" s="549">
        <v>3093.1941200000001</v>
      </c>
      <c r="E28" s="550">
        <f t="shared" si="0"/>
        <v>1.904317987756558E-3</v>
      </c>
      <c r="F28" s="434"/>
      <c r="G28" s="549">
        <f t="shared" si="2"/>
        <v>-1426.6803999999993</v>
      </c>
      <c r="H28" s="550">
        <f t="shared" si="3"/>
        <v>-0.31564601930586328</v>
      </c>
    </row>
    <row r="29" spans="1:8" ht="15" customHeight="1">
      <c r="A29" s="551" t="s">
        <v>96</v>
      </c>
      <c r="B29" s="549">
        <v>34.654530000000001</v>
      </c>
      <c r="C29" s="550">
        <f t="shared" si="1"/>
        <v>2.7147868323648999E-5</v>
      </c>
      <c r="D29" s="549">
        <v>328.54552000000001</v>
      </c>
      <c r="E29" s="550">
        <f t="shared" si="0"/>
        <v>2.0226830882920209E-4</v>
      </c>
      <c r="F29" s="434"/>
      <c r="G29" s="549">
        <f t="shared" si="2"/>
        <v>293.89098999999999</v>
      </c>
      <c r="H29" s="550">
        <f t="shared" si="3"/>
        <v>8.480593734787341</v>
      </c>
    </row>
    <row r="30" spans="1:8" ht="15" customHeight="1">
      <c r="A30" s="551" t="s">
        <v>97</v>
      </c>
      <c r="B30" s="549"/>
      <c r="C30" s="550"/>
      <c r="D30" s="549"/>
      <c r="E30" s="550"/>
      <c r="F30" s="434"/>
      <c r="G30" s="549"/>
      <c r="H30" s="550"/>
    </row>
    <row r="31" spans="1:8" ht="15" customHeight="1">
      <c r="A31" s="552" t="s">
        <v>98</v>
      </c>
      <c r="B31" s="553">
        <v>4750.4025799999999</v>
      </c>
      <c r="C31" s="554">
        <f t="shared" si="1"/>
        <v>3.721398146971333E-3</v>
      </c>
      <c r="D31" s="553">
        <v>3889.9825800000003</v>
      </c>
      <c r="E31" s="554">
        <f>D31/$D$57</f>
        <v>2.3948590071526661E-3</v>
      </c>
      <c r="F31" s="434"/>
      <c r="G31" s="553">
        <f t="shared" si="2"/>
        <v>-860.41999999999962</v>
      </c>
      <c r="H31" s="554">
        <f t="shared" si="3"/>
        <v>-0.18112570156106636</v>
      </c>
    </row>
    <row r="32" spans="1:8" ht="15" customHeight="1">
      <c r="A32" s="551" t="s">
        <v>99</v>
      </c>
      <c r="B32" s="549"/>
      <c r="C32" s="550"/>
      <c r="D32" s="549"/>
      <c r="E32" s="550"/>
      <c r="F32" s="434"/>
      <c r="G32" s="549"/>
      <c r="H32" s="550"/>
    </row>
    <row r="33" spans="1:8" ht="15" customHeight="1">
      <c r="A33" s="551" t="s">
        <v>100</v>
      </c>
      <c r="B33" s="549">
        <v>37957.881199999996</v>
      </c>
      <c r="C33" s="550">
        <f t="shared" si="1"/>
        <v>2.9735666900180487E-2</v>
      </c>
      <c r="D33" s="549">
        <v>35373.247320000002</v>
      </c>
      <c r="E33" s="550">
        <f t="shared" ref="E33:E44" si="5">D33/$D$57</f>
        <v>2.1777459979407131E-2</v>
      </c>
      <c r="F33" s="434"/>
      <c r="G33" s="549">
        <f t="shared" si="2"/>
        <v>-2584.633879999994</v>
      </c>
      <c r="H33" s="550">
        <f t="shared" si="3"/>
        <v>-6.8092153679009726E-2</v>
      </c>
    </row>
    <row r="34" spans="1:8" ht="15" customHeight="1">
      <c r="A34" s="551" t="s">
        <v>101</v>
      </c>
      <c r="B34" s="549">
        <v>5.48554999999996</v>
      </c>
      <c r="C34" s="550">
        <f t="shared" si="1"/>
        <v>4.2973022309865886E-6</v>
      </c>
      <c r="D34" s="549"/>
      <c r="E34" s="550"/>
      <c r="F34" s="434"/>
      <c r="G34" s="549">
        <f t="shared" si="2"/>
        <v>-5.48554999999996</v>
      </c>
      <c r="H34" s="550">
        <f t="shared" si="3"/>
        <v>-1</v>
      </c>
    </row>
    <row r="35" spans="1:8" ht="15" customHeight="1">
      <c r="A35" s="551" t="s">
        <v>102</v>
      </c>
      <c r="B35" s="549">
        <v>41320.301520000001</v>
      </c>
      <c r="C35" s="550">
        <f t="shared" si="1"/>
        <v>3.2369739389292933E-2</v>
      </c>
      <c r="D35" s="549"/>
      <c r="E35" s="550"/>
      <c r="F35" s="434"/>
      <c r="G35" s="549">
        <f t="shared" si="2"/>
        <v>-41320.301520000001</v>
      </c>
      <c r="H35" s="550">
        <f t="shared" si="3"/>
        <v>-1</v>
      </c>
    </row>
    <row r="36" spans="1:8" ht="15" customHeight="1">
      <c r="A36" s="551" t="s">
        <v>103</v>
      </c>
      <c r="B36" s="549"/>
      <c r="C36" s="550"/>
      <c r="D36" s="549">
        <v>12063.448380000002</v>
      </c>
      <c r="E36" s="550">
        <f t="shared" si="5"/>
        <v>7.4268348035029606E-3</v>
      </c>
      <c r="F36" s="434"/>
      <c r="G36" s="549">
        <f t="shared" si="2"/>
        <v>12063.448380000002</v>
      </c>
      <c r="H36" s="550"/>
    </row>
    <row r="37" spans="1:8" ht="15" customHeight="1">
      <c r="A37" s="552" t="s">
        <v>104</v>
      </c>
      <c r="B37" s="553">
        <v>79283.668270000009</v>
      </c>
      <c r="C37" s="554">
        <f t="shared" si="1"/>
        <v>6.2109703591704417E-2</v>
      </c>
      <c r="D37" s="553">
        <v>47436.695700000004</v>
      </c>
      <c r="E37" s="554">
        <f t="shared" si="5"/>
        <v>2.9204294782910093E-2</v>
      </c>
      <c r="F37" s="434"/>
      <c r="G37" s="553">
        <f t="shared" si="2"/>
        <v>-31846.972570000005</v>
      </c>
      <c r="H37" s="554">
        <f t="shared" si="3"/>
        <v>-0.40168389360524226</v>
      </c>
    </row>
    <row r="38" spans="1:8" ht="15" customHeight="1">
      <c r="A38" s="551" t="s">
        <v>105</v>
      </c>
      <c r="B38" s="549">
        <v>325.05135999999999</v>
      </c>
      <c r="C38" s="550">
        <f t="shared" si="1"/>
        <v>2.5464063485215429E-4</v>
      </c>
      <c r="D38" s="549">
        <v>223.73186000000001</v>
      </c>
      <c r="E38" s="550">
        <f t="shared" si="5"/>
        <v>1.3774001530567759E-4</v>
      </c>
      <c r="F38" s="434"/>
      <c r="G38" s="549">
        <f t="shared" si="2"/>
        <v>-101.31949999999998</v>
      </c>
      <c r="H38" s="550">
        <f t="shared" si="3"/>
        <v>-0.31170304901969947</v>
      </c>
    </row>
    <row r="39" spans="1:8" ht="15" customHeight="1">
      <c r="A39" s="551" t="s">
        <v>106</v>
      </c>
      <c r="B39" s="549">
        <v>5762.7605899999999</v>
      </c>
      <c r="C39" s="550">
        <f t="shared" si="1"/>
        <v>4.5144650837288464E-3</v>
      </c>
      <c r="D39" s="549">
        <v>87.678060000000002</v>
      </c>
      <c r="E39" s="550">
        <f t="shared" si="5"/>
        <v>5.3978800008063753E-5</v>
      </c>
      <c r="F39" s="434"/>
      <c r="G39" s="549">
        <f t="shared" si="2"/>
        <v>-5675.0825299999997</v>
      </c>
      <c r="H39" s="550">
        <f t="shared" si="3"/>
        <v>-0.98478540646784007</v>
      </c>
    </row>
    <row r="40" spans="1:8" ht="15" customHeight="1">
      <c r="A40" s="551" t="s">
        <v>107</v>
      </c>
      <c r="B40" s="549">
        <v>21.019940000000002</v>
      </c>
      <c r="C40" s="550">
        <f t="shared" si="1"/>
        <v>1.6466723493032585E-5</v>
      </c>
      <c r="D40" s="549">
        <v>226.20132999999996</v>
      </c>
      <c r="E40" s="550">
        <f t="shared" si="5"/>
        <v>1.3926033894486294E-4</v>
      </c>
      <c r="F40" s="434"/>
      <c r="G40" s="549">
        <f t="shared" si="2"/>
        <v>205.18138999999996</v>
      </c>
      <c r="H40" s="550">
        <f t="shared" si="3"/>
        <v>9.7612738190499098</v>
      </c>
    </row>
    <row r="41" spans="1:8" ht="15" customHeight="1">
      <c r="A41" s="551" t="s">
        <v>108</v>
      </c>
      <c r="B41" s="549">
        <v>9514.9359800000002</v>
      </c>
      <c r="C41" s="550">
        <f t="shared" si="1"/>
        <v>7.4538661783319568E-3</v>
      </c>
      <c r="D41" s="549">
        <v>1074.7888</v>
      </c>
      <c r="E41" s="550">
        <f t="shared" si="5"/>
        <v>6.6169130208979117E-4</v>
      </c>
      <c r="F41" s="434"/>
      <c r="G41" s="549">
        <f t="shared" si="2"/>
        <v>-8440.1471799999999</v>
      </c>
      <c r="H41" s="550">
        <f t="shared" si="3"/>
        <v>-0.88704193047024582</v>
      </c>
    </row>
    <row r="42" spans="1:8" ht="15" customHeight="1">
      <c r="A42" s="551" t="s">
        <v>109</v>
      </c>
      <c r="B42" s="549">
        <v>5.8440099999999999</v>
      </c>
      <c r="C42" s="550">
        <f t="shared" si="1"/>
        <v>4.578114721569964E-6</v>
      </c>
      <c r="D42" s="549">
        <v>3.3208299999999999</v>
      </c>
      <c r="E42" s="550">
        <f t="shared" si="5"/>
        <v>2.0444615041753699E-6</v>
      </c>
      <c r="F42" s="434"/>
      <c r="G42" s="549">
        <f t="shared" si="2"/>
        <v>-2.52318</v>
      </c>
      <c r="H42" s="550">
        <f t="shared" si="3"/>
        <v>-0.43175490801692673</v>
      </c>
    </row>
    <row r="43" spans="1:8" ht="15" customHeight="1">
      <c r="A43" s="551" t="s">
        <v>110</v>
      </c>
      <c r="B43" s="549">
        <v>82.999950000000013</v>
      </c>
      <c r="C43" s="550">
        <f t="shared" si="1"/>
        <v>6.5020986101079736E-5</v>
      </c>
      <c r="D43" s="549">
        <v>8.0522600000000004</v>
      </c>
      <c r="E43" s="550">
        <f t="shared" si="5"/>
        <v>4.9573557187845107E-6</v>
      </c>
      <c r="F43" s="434"/>
      <c r="G43" s="549">
        <f t="shared" ref="G43:G44" si="6">(D43-B43)</f>
        <v>-74.947690000000009</v>
      </c>
      <c r="H43" s="550">
        <f t="shared" ref="H43" si="7">(D43-B43)/B43</f>
        <v>-0.90298476083419321</v>
      </c>
    </row>
    <row r="44" spans="1:8" s="539" customFormat="1" ht="15" customHeight="1">
      <c r="A44" s="551" t="s">
        <v>686</v>
      </c>
      <c r="B44" s="549"/>
      <c r="C44" s="550"/>
      <c r="D44" s="549">
        <v>67.545249999999996</v>
      </c>
      <c r="E44" s="550">
        <f t="shared" si="5"/>
        <v>4.1584080911971229E-5</v>
      </c>
      <c r="F44" s="8"/>
      <c r="G44" s="549">
        <f t="shared" si="6"/>
        <v>67.545249999999996</v>
      </c>
      <c r="H44" s="550"/>
    </row>
    <row r="45" spans="1:8" ht="15" customHeight="1">
      <c r="A45" s="551" t="s">
        <v>111</v>
      </c>
      <c r="B45" s="549"/>
      <c r="C45" s="550"/>
      <c r="D45" s="549"/>
      <c r="E45" s="550"/>
      <c r="F45" s="434"/>
      <c r="G45" s="549"/>
      <c r="H45" s="550"/>
    </row>
    <row r="46" spans="1:8" ht="15" customHeight="1">
      <c r="A46" s="555" t="s">
        <v>112</v>
      </c>
      <c r="B46" s="559">
        <v>974643.83254999993</v>
      </c>
      <c r="C46" s="560">
        <f t="shared" si="1"/>
        <v>0.76352218392585336</v>
      </c>
      <c r="D46" s="559">
        <v>1243547.26376</v>
      </c>
      <c r="E46" s="560">
        <f>D46/$D$57</f>
        <v>0.76558706991322512</v>
      </c>
      <c r="F46" s="434"/>
      <c r="G46" s="556">
        <f t="shared" si="2"/>
        <v>268903.43121000007</v>
      </c>
      <c r="H46" s="557">
        <f t="shared" si="3"/>
        <v>0.27589917693980293</v>
      </c>
    </row>
    <row r="47" spans="1:8" ht="15" customHeight="1">
      <c r="A47" s="56" t="s">
        <v>113</v>
      </c>
      <c r="B47" s="204">
        <v>1274230.2016799999</v>
      </c>
      <c r="C47" s="57">
        <f t="shared" si="1"/>
        <v>0.9982139053458623</v>
      </c>
      <c r="D47" s="204">
        <v>1622077.3833099999</v>
      </c>
      <c r="E47" s="57">
        <f>D47/$D$57</f>
        <v>0.99862828478748111</v>
      </c>
      <c r="F47" s="434"/>
      <c r="G47" s="204">
        <f t="shared" si="2"/>
        <v>347847.18163000001</v>
      </c>
      <c r="H47" s="57">
        <f t="shared" si="3"/>
        <v>0.27298613796108689</v>
      </c>
    </row>
    <row r="48" spans="1:8" ht="15" customHeight="1">
      <c r="A48" s="551" t="s">
        <v>114</v>
      </c>
      <c r="B48" s="549">
        <v>76.931210000000021</v>
      </c>
      <c r="C48" s="550">
        <f t="shared" si="1"/>
        <v>6.0266821078196402E-5</v>
      </c>
      <c r="D48" s="549">
        <v>20.104980000000001</v>
      </c>
      <c r="E48" s="550">
        <f>D48/$D$57</f>
        <v>1.23775856193228E-5</v>
      </c>
      <c r="F48" s="434"/>
      <c r="G48" s="549">
        <f t="shared" si="2"/>
        <v>-56.826230000000024</v>
      </c>
      <c r="H48" s="550">
        <f t="shared" si="3"/>
        <v>-0.73866289117251638</v>
      </c>
    </row>
    <row r="49" spans="1:8" ht="15" customHeight="1">
      <c r="A49" s="551" t="s">
        <v>115</v>
      </c>
      <c r="B49" s="549">
        <v>0.32497999999999999</v>
      </c>
      <c r="C49" s="550">
        <f t="shared" si="1"/>
        <v>2.545847324381387E-7</v>
      </c>
      <c r="D49" s="549"/>
      <c r="E49" s="550"/>
      <c r="F49" s="434"/>
      <c r="G49" s="549">
        <f t="shared" ref="G49:G51" si="8">(D49-B49)</f>
        <v>-0.32497999999999999</v>
      </c>
      <c r="H49" s="550">
        <f t="shared" ref="H49:H51" si="9">(D49-B49)/B49</f>
        <v>-1</v>
      </c>
    </row>
    <row r="50" spans="1:8" ht="15" customHeight="1">
      <c r="A50" s="551" t="s">
        <v>116</v>
      </c>
      <c r="B50" s="549"/>
      <c r="C50" s="550"/>
      <c r="D50" s="549"/>
      <c r="E50" s="550"/>
      <c r="F50" s="434"/>
      <c r="G50" s="549"/>
      <c r="H50" s="550"/>
    </row>
    <row r="51" spans="1:8" ht="15" customHeight="1">
      <c r="A51" s="551" t="s">
        <v>117</v>
      </c>
      <c r="B51" s="549">
        <v>0.87173</v>
      </c>
      <c r="C51" s="550">
        <f t="shared" si="1"/>
        <v>6.8290094408363179E-7</v>
      </c>
      <c r="D51" s="549">
        <v>0.5230499999999999</v>
      </c>
      <c r="E51" s="550">
        <f t="shared" ref="E51:E57" si="10">D51/$D$57</f>
        <v>3.2201455351792386E-7</v>
      </c>
      <c r="F51" s="434"/>
      <c r="G51" s="549">
        <f t="shared" si="8"/>
        <v>-0.3486800000000001</v>
      </c>
      <c r="H51" s="550">
        <f t="shared" si="9"/>
        <v>-0.39998623426978547</v>
      </c>
    </row>
    <row r="52" spans="1:8" ht="15" customHeight="1">
      <c r="A52" s="551" t="s">
        <v>118</v>
      </c>
      <c r="B52" s="549">
        <v>1136.3669</v>
      </c>
      <c r="C52" s="550">
        <f t="shared" si="1"/>
        <v>8.9021374603993214E-4</v>
      </c>
      <c r="D52" s="549">
        <v>1161.2657199999999</v>
      </c>
      <c r="E52" s="550">
        <f t="shared" si="10"/>
        <v>7.1493062296428727E-4</v>
      </c>
      <c r="F52" s="434"/>
      <c r="G52" s="549">
        <f t="shared" si="2"/>
        <v>24.898819999999887</v>
      </c>
      <c r="H52" s="550">
        <f t="shared" si="3"/>
        <v>2.1910898671898917E-2</v>
      </c>
    </row>
    <row r="53" spans="1:8" ht="15" customHeight="1">
      <c r="A53" s="551" t="s">
        <v>119</v>
      </c>
      <c r="B53" s="549">
        <v>1.9106400000000001</v>
      </c>
      <c r="C53" s="550">
        <f t="shared" si="1"/>
        <v>1.4967683340070324E-6</v>
      </c>
      <c r="D53" s="549"/>
      <c r="E53" s="550"/>
      <c r="F53" s="434"/>
      <c r="G53" s="549">
        <f t="shared" si="2"/>
        <v>-1.9106400000000001</v>
      </c>
      <c r="H53" s="550">
        <f t="shared" si="3"/>
        <v>-1</v>
      </c>
    </row>
    <row r="54" spans="1:8" ht="15" customHeight="1">
      <c r="A54" s="551" t="s">
        <v>120</v>
      </c>
      <c r="B54" s="549">
        <v>655.30614000000003</v>
      </c>
      <c r="C54" s="550">
        <f t="shared" si="1"/>
        <v>5.1335755528638522E-4</v>
      </c>
      <c r="D54" s="549">
        <v>589.71420000000001</v>
      </c>
      <c r="E54" s="550">
        <f t="shared" si="10"/>
        <v>3.63056217983328E-4</v>
      </c>
      <c r="F54" s="434"/>
      <c r="G54" s="549">
        <f t="shared" si="2"/>
        <v>-65.591940000000022</v>
      </c>
      <c r="H54" s="550">
        <f t="shared" si="3"/>
        <v>-0.10009358374087571</v>
      </c>
    </row>
    <row r="55" spans="1:8" ht="15" customHeight="1">
      <c r="A55" s="551" t="s">
        <v>121</v>
      </c>
      <c r="B55" s="549">
        <v>408.25638999999995</v>
      </c>
      <c r="C55" s="550">
        <f t="shared" si="1"/>
        <v>3.198222777226611E-4</v>
      </c>
      <c r="D55" s="549">
        <v>456.47657000000004</v>
      </c>
      <c r="E55" s="550">
        <f t="shared" si="10"/>
        <v>2.8102877139841959E-4</v>
      </c>
      <c r="F55" s="434"/>
      <c r="G55" s="549">
        <f t="shared" si="2"/>
        <v>48.220180000000084</v>
      </c>
      <c r="H55" s="550">
        <f t="shared" si="3"/>
        <v>0.11811249298510695</v>
      </c>
    </row>
    <row r="56" spans="1:8" ht="15" customHeight="1">
      <c r="A56" s="555" t="s">
        <v>122</v>
      </c>
      <c r="B56" s="556">
        <v>2279.9679900000001</v>
      </c>
      <c r="C56" s="557">
        <f t="shared" si="1"/>
        <v>1.7860946541377036E-3</v>
      </c>
      <c r="D56" s="556">
        <v>2228.0845200000003</v>
      </c>
      <c r="E56" s="557">
        <f t="shared" si="10"/>
        <v>1.3717152125188757E-3</v>
      </c>
      <c r="F56" s="434"/>
      <c r="G56" s="556">
        <f t="shared" si="2"/>
        <v>-51.883469999999761</v>
      </c>
      <c r="H56" s="557">
        <f t="shared" si="3"/>
        <v>-2.2756227380192194E-2</v>
      </c>
    </row>
    <row r="57" spans="1:8" ht="15" customHeight="1" thickBot="1">
      <c r="A57" s="58" t="s">
        <v>123</v>
      </c>
      <c r="B57" s="205">
        <v>1276510.16967</v>
      </c>
      <c r="C57" s="59">
        <f t="shared" si="1"/>
        <v>1</v>
      </c>
      <c r="D57" s="205">
        <v>1624305.46783</v>
      </c>
      <c r="E57" s="59">
        <f t="shared" si="10"/>
        <v>1</v>
      </c>
      <c r="F57" s="434"/>
      <c r="G57" s="205">
        <f t="shared" si="2"/>
        <v>347795.29816000001</v>
      </c>
      <c r="H57" s="558">
        <f t="shared" si="3"/>
        <v>0.27245791410334874</v>
      </c>
    </row>
    <row r="58" spans="1:8" ht="15" customHeight="1">
      <c r="F58" s="434"/>
    </row>
    <row r="59" spans="1:8" ht="15" customHeight="1">
      <c r="F59" s="434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35.5703125" style="8" customWidth="1"/>
    <col min="2" max="2" width="12.42578125" style="70" customWidth="1"/>
    <col min="3" max="3" width="10.7109375" style="70" customWidth="1"/>
    <col min="4" max="4" width="13.28515625" style="71" customWidth="1"/>
    <col min="5" max="5" width="10.7109375" style="72" customWidth="1"/>
    <col min="6" max="6" width="2.28515625" style="434" customWidth="1"/>
    <col min="7" max="7" width="12.5703125" style="8" customWidth="1"/>
    <col min="8" max="16384" width="11.5703125" style="8"/>
  </cols>
  <sheetData>
    <row r="1" spans="1:8" s="523" customFormat="1" ht="45" customHeight="1">
      <c r="A1" s="432" t="s">
        <v>136</v>
      </c>
      <c r="B1" s="432"/>
      <c r="C1" s="432"/>
      <c r="D1" s="432"/>
      <c r="E1" s="432"/>
      <c r="F1" s="432"/>
      <c r="G1" s="432"/>
      <c r="H1" s="432"/>
    </row>
    <row r="2" spans="1:8" s="539" customFormat="1" ht="15" customHeight="1" thickBot="1">
      <c r="A2" s="63"/>
      <c r="B2" s="540"/>
      <c r="C2" s="540"/>
      <c r="D2" s="540"/>
      <c r="E2" s="541"/>
      <c r="F2" s="542"/>
      <c r="G2" s="441"/>
      <c r="H2" s="441"/>
    </row>
    <row r="3" spans="1:8" s="539" customFormat="1" ht="19.899999999999999" customHeight="1" thickBot="1">
      <c r="A3" s="64"/>
      <c r="B3" s="1081">
        <v>2017</v>
      </c>
      <c r="C3" s="1082"/>
      <c r="D3" s="1081">
        <v>2018</v>
      </c>
      <c r="E3" s="1082"/>
      <c r="F3" s="434"/>
      <c r="G3" s="1083" t="s">
        <v>640</v>
      </c>
      <c r="H3" s="1084"/>
    </row>
    <row r="4" spans="1:8" s="539" customFormat="1" ht="27" customHeight="1" thickBot="1">
      <c r="A4" s="65"/>
      <c r="B4" s="445" t="s">
        <v>0</v>
      </c>
      <c r="C4" s="468" t="s">
        <v>73</v>
      </c>
      <c r="D4" s="445" t="s">
        <v>0</v>
      </c>
      <c r="E4" s="468" t="s">
        <v>73</v>
      </c>
      <c r="F4" s="434"/>
      <c r="G4" s="545" t="s">
        <v>0</v>
      </c>
      <c r="H4" s="468" t="s">
        <v>38</v>
      </c>
    </row>
    <row r="5" spans="1:8" ht="15" customHeight="1">
      <c r="A5" s="561" t="s">
        <v>128</v>
      </c>
      <c r="B5" s="562">
        <v>1282825.3294956204</v>
      </c>
      <c r="C5" s="563">
        <f>B5/$B$18</f>
        <v>0.3483409976798062</v>
      </c>
      <c r="D5" s="562">
        <v>1345815.4471119714</v>
      </c>
      <c r="E5" s="563">
        <f t="shared" ref="E5:E18" si="0">D5/$D$18</f>
        <v>0.3864006258414534</v>
      </c>
      <c r="G5" s="562">
        <f>D5-B5</f>
        <v>62990.117616350995</v>
      </c>
      <c r="H5" s="563">
        <f>(D5-B5)/B5</f>
        <v>4.9102645674386054E-2</v>
      </c>
    </row>
    <row r="6" spans="1:8" ht="15" customHeight="1">
      <c r="A6" s="564" t="s">
        <v>129</v>
      </c>
      <c r="B6" s="565">
        <v>256017.46952383561</v>
      </c>
      <c r="C6" s="566">
        <f t="shared" ref="C6:C18" si="1">B6/$B$18</f>
        <v>6.9519504103069493E-2</v>
      </c>
      <c r="D6" s="565">
        <v>192586.70057755505</v>
      </c>
      <c r="E6" s="566">
        <f t="shared" si="0"/>
        <v>5.5294076012872895E-2</v>
      </c>
      <c r="G6" s="565">
        <f t="shared" ref="G6:G18" si="2">D6-B6</f>
        <v>-63430.768946280557</v>
      </c>
      <c r="H6" s="566">
        <f t="shared" ref="H6:H18" si="3">(D6-B6)/B6</f>
        <v>-0.24775953400467096</v>
      </c>
    </row>
    <row r="7" spans="1:8" ht="15" customHeight="1">
      <c r="A7" s="564" t="s">
        <v>81</v>
      </c>
      <c r="B7" s="565">
        <v>5762.3993794832568</v>
      </c>
      <c r="C7" s="566">
        <f t="shared" si="1"/>
        <v>1.5647336412260532E-3</v>
      </c>
      <c r="D7" s="565">
        <v>852.24521795841281</v>
      </c>
      <c r="E7" s="566">
        <f t="shared" si="0"/>
        <v>2.4469037437205033E-4</v>
      </c>
      <c r="G7" s="565">
        <f t="shared" si="2"/>
        <v>-4910.1541615248443</v>
      </c>
      <c r="H7" s="566">
        <f t="shared" si="3"/>
        <v>-0.85210236885128265</v>
      </c>
    </row>
    <row r="8" spans="1:8" ht="15" customHeight="1">
      <c r="A8" s="564" t="s">
        <v>83</v>
      </c>
      <c r="B8" s="565">
        <v>40814.179590388172</v>
      </c>
      <c r="C8" s="566">
        <f t="shared" si="1"/>
        <v>1.108276529244127E-2</v>
      </c>
      <c r="D8" s="565">
        <v>42294.059692650793</v>
      </c>
      <c r="E8" s="566">
        <f t="shared" si="0"/>
        <v>1.2143159130537434E-2</v>
      </c>
      <c r="G8" s="565">
        <f t="shared" si="2"/>
        <v>1479.8801022626212</v>
      </c>
      <c r="H8" s="566">
        <f t="shared" si="3"/>
        <v>3.625896972852876E-2</v>
      </c>
    </row>
    <row r="9" spans="1:8" ht="15" customHeight="1">
      <c r="A9" s="564" t="s">
        <v>130</v>
      </c>
      <c r="B9" s="565">
        <v>90575.401042638114</v>
      </c>
      <c r="C9" s="566">
        <f t="shared" si="1"/>
        <v>2.459502851946831E-2</v>
      </c>
      <c r="D9" s="565">
        <v>102813.97659872653</v>
      </c>
      <c r="E9" s="566">
        <f t="shared" si="0"/>
        <v>2.9519192240101529E-2</v>
      </c>
      <c r="G9" s="565">
        <f t="shared" si="2"/>
        <v>12238.575556088414</v>
      </c>
      <c r="H9" s="566">
        <f t="shared" si="3"/>
        <v>0.13512030214834089</v>
      </c>
    </row>
    <row r="10" spans="1:8" ht="15" customHeight="1">
      <c r="A10" s="567" t="s">
        <v>131</v>
      </c>
      <c r="B10" s="568">
        <v>1675994.7790319656</v>
      </c>
      <c r="C10" s="569">
        <f t="shared" si="1"/>
        <v>0.45510302923601131</v>
      </c>
      <c r="D10" s="568">
        <v>1684362.4291988623</v>
      </c>
      <c r="E10" s="569">
        <f t="shared" si="0"/>
        <v>0.48360174359933733</v>
      </c>
      <c r="G10" s="568">
        <f t="shared" si="2"/>
        <v>8367.6501668966375</v>
      </c>
      <c r="H10" s="569">
        <f t="shared" si="3"/>
        <v>4.9926469172712406E-3</v>
      </c>
    </row>
    <row r="11" spans="1:8" ht="15" customHeight="1">
      <c r="A11" s="564" t="s">
        <v>132</v>
      </c>
      <c r="B11" s="565">
        <v>1353220.508502746</v>
      </c>
      <c r="C11" s="566">
        <f t="shared" si="1"/>
        <v>0.36745624768569124</v>
      </c>
      <c r="D11" s="565">
        <v>1181680.0408464361</v>
      </c>
      <c r="E11" s="566">
        <f t="shared" si="0"/>
        <v>0.33927527604713842</v>
      </c>
      <c r="G11" s="565">
        <f t="shared" si="2"/>
        <v>-171540.46765630995</v>
      </c>
      <c r="H11" s="566">
        <f t="shared" si="3"/>
        <v>-0.1267646082648487</v>
      </c>
    </row>
    <row r="12" spans="1:8" ht="15" customHeight="1">
      <c r="A12" s="564" t="s">
        <v>133</v>
      </c>
      <c r="B12" s="565">
        <v>552929.22424721473</v>
      </c>
      <c r="C12" s="566">
        <f t="shared" si="1"/>
        <v>0.15014352553852783</v>
      </c>
      <c r="D12" s="565">
        <v>493214.3824342335</v>
      </c>
      <c r="E12" s="566">
        <f t="shared" si="0"/>
        <v>0.14160808337841713</v>
      </c>
      <c r="G12" s="565">
        <f t="shared" si="2"/>
        <v>-59714.841812981234</v>
      </c>
      <c r="H12" s="566">
        <f t="shared" si="3"/>
        <v>-0.10799726112194555</v>
      </c>
    </row>
    <row r="13" spans="1:8" ht="15" customHeight="1">
      <c r="A13" s="564" t="s">
        <v>134</v>
      </c>
      <c r="B13" s="565">
        <v>53882.799981747026</v>
      </c>
      <c r="C13" s="566">
        <f t="shared" si="1"/>
        <v>1.4631445039211224E-2</v>
      </c>
      <c r="D13" s="565">
        <v>69830.187206818053</v>
      </c>
      <c r="E13" s="566">
        <f t="shared" si="0"/>
        <v>2.0049129393813103E-2</v>
      </c>
      <c r="G13" s="565">
        <f t="shared" si="2"/>
        <v>15947.387225071026</v>
      </c>
      <c r="H13" s="566">
        <f t="shared" si="3"/>
        <v>0.29596433797934141</v>
      </c>
    </row>
    <row r="14" spans="1:8" ht="15" customHeight="1">
      <c r="A14" s="564" t="s">
        <v>135</v>
      </c>
      <c r="B14" s="565">
        <v>14613.723761353875</v>
      </c>
      <c r="C14" s="566">
        <f t="shared" si="1"/>
        <v>3.9682402567219324E-3</v>
      </c>
      <c r="D14" s="565">
        <v>24373.913427258842</v>
      </c>
      <c r="E14" s="566">
        <f t="shared" si="0"/>
        <v>6.9980586288475241E-3</v>
      </c>
      <c r="G14" s="565">
        <f t="shared" si="2"/>
        <v>9760.1896659049671</v>
      </c>
      <c r="H14" s="566">
        <f t="shared" si="3"/>
        <v>0.66787834677126423</v>
      </c>
    </row>
    <row r="15" spans="1:8" ht="15" customHeight="1">
      <c r="A15" s="567" t="s">
        <v>112</v>
      </c>
      <c r="B15" s="568">
        <v>1974646.2564930618</v>
      </c>
      <c r="C15" s="569">
        <f t="shared" si="1"/>
        <v>0.53619945852015227</v>
      </c>
      <c r="D15" s="568">
        <v>1769098.5239147465</v>
      </c>
      <c r="E15" s="569">
        <f t="shared" si="0"/>
        <v>0.5079305474482162</v>
      </c>
      <c r="G15" s="568">
        <f t="shared" si="2"/>
        <v>-205547.73257831531</v>
      </c>
      <c r="H15" s="569">
        <f t="shared" si="3"/>
        <v>-0.10409344554875595</v>
      </c>
    </row>
    <row r="16" spans="1:8" ht="15" customHeight="1">
      <c r="A16" s="66" t="s">
        <v>113</v>
      </c>
      <c r="B16" s="206">
        <v>3650641.0355250277</v>
      </c>
      <c r="C16" s="67">
        <f t="shared" si="1"/>
        <v>0.9913024877561637</v>
      </c>
      <c r="D16" s="206">
        <v>3453460.953113609</v>
      </c>
      <c r="E16" s="67">
        <f t="shared" si="0"/>
        <v>0.99153229104755358</v>
      </c>
      <c r="G16" s="206">
        <f t="shared" si="2"/>
        <v>-197180.08241141867</v>
      </c>
      <c r="H16" s="67">
        <f t="shared" si="3"/>
        <v>-5.401245438612691E-2</v>
      </c>
    </row>
    <row r="17" spans="1:8" ht="15" customHeight="1">
      <c r="A17" s="567" t="s">
        <v>122</v>
      </c>
      <c r="B17" s="570">
        <v>32030.077092009215</v>
      </c>
      <c r="C17" s="571">
        <f t="shared" si="1"/>
        <v>8.6975122438363774E-3</v>
      </c>
      <c r="D17" s="570">
        <v>29492.637298488135</v>
      </c>
      <c r="E17" s="571">
        <f t="shared" si="0"/>
        <v>8.4677089524464837E-3</v>
      </c>
      <c r="G17" s="570">
        <f t="shared" si="2"/>
        <v>-2537.43979352108</v>
      </c>
      <c r="H17" s="571">
        <f t="shared" si="3"/>
        <v>-7.9220533445238397E-2</v>
      </c>
    </row>
    <row r="18" spans="1:8" ht="15" customHeight="1" thickBot="1">
      <c r="A18" s="68" t="s">
        <v>123</v>
      </c>
      <c r="B18" s="207">
        <v>3682671.1126170368</v>
      </c>
      <c r="C18" s="208">
        <f t="shared" si="1"/>
        <v>1</v>
      </c>
      <c r="D18" s="207">
        <v>3482953.5904120971</v>
      </c>
      <c r="E18" s="208">
        <f t="shared" si="0"/>
        <v>1</v>
      </c>
      <c r="G18" s="207">
        <f t="shared" si="2"/>
        <v>-199717.52220493974</v>
      </c>
      <c r="H18" s="69">
        <f t="shared" si="3"/>
        <v>-5.4231701962387129E-2</v>
      </c>
    </row>
    <row r="20" spans="1:8">
      <c r="D20"/>
      <c r="E20"/>
    </row>
    <row r="21" spans="1:8">
      <c r="D21"/>
      <c r="E21"/>
    </row>
    <row r="22" spans="1:8">
      <c r="D22"/>
      <c r="E22"/>
    </row>
    <row r="23" spans="1:8">
      <c r="D23"/>
      <c r="E23"/>
    </row>
    <row r="24" spans="1:8">
      <c r="D24"/>
      <c r="E24"/>
    </row>
    <row r="25" spans="1:8">
      <c r="D25"/>
      <c r="E25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9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46.5703125" style="8" customWidth="1"/>
    <col min="2" max="2" width="12.140625" style="70" customWidth="1"/>
    <col min="3" max="3" width="10.7109375" style="70" customWidth="1"/>
    <col min="4" max="4" width="12.28515625" style="71" customWidth="1"/>
    <col min="5" max="5" width="10.7109375" style="72" customWidth="1"/>
    <col min="6" max="6" width="2.28515625" style="434" customWidth="1"/>
    <col min="7" max="7" width="12.7109375" style="8" bestFit="1" customWidth="1"/>
    <col min="8" max="8" width="11.5703125" style="8"/>
    <col min="9" max="9" width="14.28515625" style="8" customWidth="1"/>
    <col min="10" max="16384" width="11.5703125" style="8"/>
  </cols>
  <sheetData>
    <row r="1" spans="1:9" s="523" customFormat="1" ht="45" customHeight="1">
      <c r="A1" s="432" t="s">
        <v>127</v>
      </c>
      <c r="B1" s="432"/>
      <c r="C1" s="432"/>
      <c r="D1" s="432"/>
      <c r="E1" s="432"/>
      <c r="F1" s="432"/>
      <c r="G1" s="432"/>
      <c r="H1" s="432"/>
    </row>
    <row r="2" spans="1:9" s="539" customFormat="1" ht="15" customHeight="1" thickBot="1">
      <c r="A2" s="63"/>
      <c r="B2" s="540"/>
      <c r="C2" s="540"/>
      <c r="D2" s="540"/>
      <c r="E2" s="541"/>
      <c r="F2" s="542"/>
      <c r="G2" s="441"/>
      <c r="H2" s="441"/>
    </row>
    <row r="3" spans="1:9" s="539" customFormat="1" ht="19.899999999999999" customHeight="1" thickBot="1">
      <c r="A3" s="64"/>
      <c r="B3" s="1081">
        <v>2017</v>
      </c>
      <c r="C3" s="1082"/>
      <c r="D3" s="1081">
        <v>2018</v>
      </c>
      <c r="E3" s="1082"/>
      <c r="F3" s="434"/>
      <c r="G3" s="1083" t="s">
        <v>640</v>
      </c>
      <c r="H3" s="1084"/>
    </row>
    <row r="4" spans="1:9" s="539" customFormat="1" ht="27" customHeight="1" thickBot="1">
      <c r="A4" s="65"/>
      <c r="B4" s="445" t="s">
        <v>0</v>
      </c>
      <c r="C4" s="468" t="s">
        <v>73</v>
      </c>
      <c r="D4" s="445" t="s">
        <v>0</v>
      </c>
      <c r="E4" s="468" t="s">
        <v>73</v>
      </c>
      <c r="F4" s="434"/>
      <c r="G4" s="545" t="s">
        <v>0</v>
      </c>
      <c r="H4" s="468" t="s">
        <v>38</v>
      </c>
    </row>
    <row r="5" spans="1:9" ht="15" customHeight="1">
      <c r="A5" s="561" t="s">
        <v>74</v>
      </c>
      <c r="B5" s="572">
        <v>1177615.9946013375</v>
      </c>
      <c r="C5" s="573">
        <f>B5/$B$57</f>
        <v>0.3197722410146156</v>
      </c>
      <c r="D5" s="572">
        <v>1217856.6337905964</v>
      </c>
      <c r="E5" s="573">
        <f t="shared" ref="E5:E44" si="0">D5/$D$57</f>
        <v>0.34966203315000299</v>
      </c>
      <c r="G5" s="549">
        <f>(D5-B5)</f>
        <v>40240.639189258916</v>
      </c>
      <c r="H5" s="550">
        <f>(D5-B5)/B5</f>
        <v>3.4171274315004295E-2</v>
      </c>
    </row>
    <row r="6" spans="1:9" ht="15" customHeight="1">
      <c r="A6" s="564" t="s">
        <v>75</v>
      </c>
      <c r="B6" s="565">
        <v>86742.581484475362</v>
      </c>
      <c r="C6" s="566">
        <f t="shared" ref="C6:C57" si="1">B6/$B$57</f>
        <v>2.3554256905345267E-2</v>
      </c>
      <c r="D6" s="565">
        <v>86279.65410508294</v>
      </c>
      <c r="E6" s="566">
        <f t="shared" si="0"/>
        <v>2.4771979259957493E-2</v>
      </c>
      <c r="G6" s="549">
        <f t="shared" ref="G6:G57" si="2">(D6-B6)</f>
        <v>-462.92737939242215</v>
      </c>
      <c r="H6" s="550">
        <f t="shared" ref="H6:H57" si="3">(D6-B6)/B6</f>
        <v>-5.3367950488685187E-3</v>
      </c>
    </row>
    <row r="7" spans="1:9" ht="15" customHeight="1">
      <c r="A7" s="564" t="s">
        <v>76</v>
      </c>
      <c r="B7" s="565">
        <v>43632.638332997791</v>
      </c>
      <c r="C7" s="566">
        <f t="shared" si="1"/>
        <v>1.1848095308731193E-2</v>
      </c>
      <c r="D7" s="565">
        <v>47078.483661015147</v>
      </c>
      <c r="E7" s="566">
        <f t="shared" si="0"/>
        <v>1.3516827726505799E-2</v>
      </c>
      <c r="G7" s="549">
        <f t="shared" si="2"/>
        <v>3445.8453280173562</v>
      </c>
      <c r="H7" s="550">
        <f t="shared" si="3"/>
        <v>7.89740309013445E-2</v>
      </c>
    </row>
    <row r="8" spans="1:9" ht="15" customHeight="1">
      <c r="A8" s="564" t="s">
        <v>77</v>
      </c>
      <c r="B8" s="565">
        <v>-25165.884923190035</v>
      </c>
      <c r="C8" s="566">
        <f t="shared" si="1"/>
        <v>-6.8335955488857836E-3</v>
      </c>
      <c r="D8" s="565">
        <v>-5399.324444722819</v>
      </c>
      <c r="E8" s="566">
        <f t="shared" si="0"/>
        <v>-1.5502142950127513E-3</v>
      </c>
      <c r="G8" s="549">
        <f t="shared" si="2"/>
        <v>19766.560478467218</v>
      </c>
      <c r="H8" s="550">
        <f>-(D8-B8)/B8</f>
        <v>0.78545064235959328</v>
      </c>
    </row>
    <row r="9" spans="1:9" ht="15" customHeight="1">
      <c r="A9" s="574" t="s">
        <v>78</v>
      </c>
      <c r="B9" s="575">
        <v>1282825.3294956204</v>
      </c>
      <c r="C9" s="576">
        <f t="shared" si="1"/>
        <v>0.3483409976798062</v>
      </c>
      <c r="D9" s="575">
        <v>1345815.4471119714</v>
      </c>
      <c r="E9" s="576">
        <f t="shared" si="0"/>
        <v>0.38640062584145346</v>
      </c>
      <c r="G9" s="553">
        <f t="shared" si="2"/>
        <v>62990.117616350995</v>
      </c>
      <c r="H9" s="554">
        <f t="shared" si="3"/>
        <v>4.9102645674386054E-2</v>
      </c>
    </row>
    <row r="10" spans="1:9" ht="15" customHeight="1">
      <c r="A10" s="564" t="s">
        <v>75</v>
      </c>
      <c r="B10" s="565">
        <v>37126.240540489453</v>
      </c>
      <c r="C10" s="566">
        <f t="shared" si="1"/>
        <v>1.0081334826043217E-2</v>
      </c>
      <c r="D10" s="565">
        <v>36965.031439749837</v>
      </c>
      <c r="E10" s="566">
        <f t="shared" si="0"/>
        <v>1.0613127760733729E-2</v>
      </c>
      <c r="G10" s="549">
        <f t="shared" si="2"/>
        <v>-161.20910073961568</v>
      </c>
      <c r="H10" s="550">
        <f t="shared" si="3"/>
        <v>-4.3421875846492691E-3</v>
      </c>
    </row>
    <row r="11" spans="1:9" ht="15" customHeight="1">
      <c r="A11" s="564" t="s">
        <v>79</v>
      </c>
      <c r="B11" s="565">
        <v>133791.45013967826</v>
      </c>
      <c r="C11" s="566">
        <f t="shared" si="1"/>
        <v>3.6330002340231059E-2</v>
      </c>
      <c r="D11" s="565">
        <v>154960.72649488258</v>
      </c>
      <c r="E11" s="566">
        <f t="shared" si="0"/>
        <v>4.4491183265105726E-2</v>
      </c>
      <c r="G11" s="549">
        <f t="shared" si="2"/>
        <v>21169.276355204318</v>
      </c>
      <c r="H11" s="550">
        <f t="shared" si="3"/>
        <v>0.15822592798795138</v>
      </c>
      <c r="I11"/>
    </row>
    <row r="12" spans="1:9" ht="15" customHeight="1">
      <c r="A12" s="564" t="s">
        <v>77</v>
      </c>
      <c r="B12" s="565">
        <v>85099.778843667882</v>
      </c>
      <c r="C12" s="566">
        <f t="shared" si="1"/>
        <v>2.3108166936795224E-2</v>
      </c>
      <c r="D12" s="565">
        <v>660.94264292264359</v>
      </c>
      <c r="E12" s="566">
        <f t="shared" si="0"/>
        <v>1.8976498703344538E-4</v>
      </c>
      <c r="G12" s="549">
        <f t="shared" si="2"/>
        <v>-84438.836200745238</v>
      </c>
      <c r="H12" s="550">
        <f t="shared" si="3"/>
        <v>-0.99223332126236397</v>
      </c>
      <c r="I12"/>
    </row>
    <row r="13" spans="1:9" ht="15" customHeight="1">
      <c r="A13" s="574" t="s">
        <v>126</v>
      </c>
      <c r="B13" s="575">
        <v>256017.46952383561</v>
      </c>
      <c r="C13" s="576">
        <f t="shared" si="1"/>
        <v>6.9519504103069507E-2</v>
      </c>
      <c r="D13" s="575">
        <v>192586.70057755505</v>
      </c>
      <c r="E13" s="576">
        <f t="shared" si="0"/>
        <v>5.5294076012872902E-2</v>
      </c>
      <c r="G13" s="553">
        <f t="shared" si="2"/>
        <v>-63430.768946280557</v>
      </c>
      <c r="H13" s="554">
        <f t="shared" si="3"/>
        <v>-0.24775953400467096</v>
      </c>
      <c r="I13"/>
    </row>
    <row r="14" spans="1:9" ht="15" customHeight="1">
      <c r="A14" s="564" t="s">
        <v>81</v>
      </c>
      <c r="B14" s="565">
        <v>5762.3993794832568</v>
      </c>
      <c r="C14" s="566">
        <f t="shared" si="1"/>
        <v>1.5647336412260534E-3</v>
      </c>
      <c r="D14" s="565">
        <v>852.24521795841281</v>
      </c>
      <c r="E14" s="566">
        <f t="shared" si="0"/>
        <v>2.4469037437205033E-4</v>
      </c>
      <c r="G14" s="549">
        <f t="shared" si="2"/>
        <v>-4910.1541615248443</v>
      </c>
      <c r="H14" s="550">
        <f t="shared" si="3"/>
        <v>-0.85210236885128265</v>
      </c>
      <c r="I14"/>
    </row>
    <row r="15" spans="1:9" ht="15" customHeight="1">
      <c r="A15" s="564" t="s">
        <v>82</v>
      </c>
      <c r="B15" s="565">
        <v>43382.851655657578</v>
      </c>
      <c r="C15" s="566">
        <f t="shared" si="1"/>
        <v>1.1780267726603528E-2</v>
      </c>
      <c r="D15" s="565">
        <v>58602.970163976031</v>
      </c>
      <c r="E15" s="566">
        <f t="shared" si="0"/>
        <v>1.6825653469887961E-2</v>
      </c>
      <c r="G15" s="549">
        <f t="shared" si="2"/>
        <v>15220.118508318454</v>
      </c>
      <c r="H15" s="550">
        <f t="shared" si="3"/>
        <v>0.35083259692389518</v>
      </c>
      <c r="I15"/>
    </row>
    <row r="16" spans="1:9" ht="15" customHeight="1">
      <c r="A16" s="564" t="s">
        <v>83</v>
      </c>
      <c r="B16" s="565">
        <v>40814.179590388172</v>
      </c>
      <c r="C16" s="566">
        <f t="shared" si="1"/>
        <v>1.1082765292441272E-2</v>
      </c>
      <c r="D16" s="565">
        <v>42294.059692650793</v>
      </c>
      <c r="E16" s="566">
        <f t="shared" si="0"/>
        <v>1.2143159130537436E-2</v>
      </c>
      <c r="G16" s="549">
        <f t="shared" si="2"/>
        <v>1479.8801022626212</v>
      </c>
      <c r="H16" s="550">
        <f t="shared" si="3"/>
        <v>3.625896972852876E-2</v>
      </c>
      <c r="I16"/>
    </row>
    <row r="17" spans="1:9" ht="15" customHeight="1">
      <c r="A17" s="564" t="s">
        <v>84</v>
      </c>
      <c r="B17" s="565">
        <v>4914.8955379628542</v>
      </c>
      <c r="C17" s="566">
        <f t="shared" si="1"/>
        <v>1.334600725306191E-3</v>
      </c>
      <c r="D17" s="565">
        <v>4981.4024648144832</v>
      </c>
      <c r="E17" s="566">
        <f t="shared" si="0"/>
        <v>1.4302236120881224E-3</v>
      </c>
      <c r="G17" s="549">
        <f t="shared" si="2"/>
        <v>66.506926851629032</v>
      </c>
      <c r="H17" s="550">
        <f t="shared" si="3"/>
        <v>1.353170710098044E-2</v>
      </c>
      <c r="I17"/>
    </row>
    <row r="18" spans="1:9" ht="15" customHeight="1">
      <c r="A18" s="564" t="s">
        <v>85</v>
      </c>
      <c r="B18" s="565">
        <v>13316.478659999999</v>
      </c>
      <c r="C18" s="566">
        <f t="shared" si="1"/>
        <v>3.6159836848794345E-3</v>
      </c>
      <c r="D18" s="565">
        <v>1632.9627000000003</v>
      </c>
      <c r="E18" s="566">
        <f t="shared" si="0"/>
        <v>4.6884423165879485E-4</v>
      </c>
      <c r="G18" s="549">
        <f t="shared" si="2"/>
        <v>-11683.515959999999</v>
      </c>
      <c r="H18" s="550">
        <f t="shared" si="3"/>
        <v>-0.87737278437541533</v>
      </c>
      <c r="I18"/>
    </row>
    <row r="19" spans="1:9" ht="15" customHeight="1">
      <c r="A19" s="564" t="s">
        <v>86</v>
      </c>
      <c r="B19" s="565">
        <v>-5.0186700000000002</v>
      </c>
      <c r="C19" s="566">
        <f t="shared" si="1"/>
        <v>-1.3627798536789661E-6</v>
      </c>
      <c r="D19" s="565">
        <v>0</v>
      </c>
      <c r="E19" s="566">
        <f t="shared" si="0"/>
        <v>0</v>
      </c>
      <c r="G19" s="549">
        <f t="shared" si="2"/>
        <v>5.0186700000000002</v>
      </c>
      <c r="H19" s="550">
        <f t="shared" si="3"/>
        <v>-1</v>
      </c>
      <c r="I19"/>
    </row>
    <row r="20" spans="1:9" ht="15" customHeight="1">
      <c r="A20" s="564" t="s">
        <v>87</v>
      </c>
      <c r="B20" s="565">
        <v>800.86667132538275</v>
      </c>
      <c r="C20" s="566">
        <f t="shared" si="1"/>
        <v>2.1746896392174934E-4</v>
      </c>
      <c r="D20" s="565">
        <v>-7.8687721217923334</v>
      </c>
      <c r="E20" s="566">
        <f t="shared" si="0"/>
        <v>-2.2592239366764904E-6</v>
      </c>
      <c r="G20" s="549">
        <f t="shared" si="2"/>
        <v>-808.73544344717504</v>
      </c>
      <c r="H20" s="550">
        <f t="shared" si="3"/>
        <v>-1.0098253209972765</v>
      </c>
      <c r="I20"/>
    </row>
    <row r="21" spans="1:9" ht="15" customHeight="1">
      <c r="A21" s="564" t="s">
        <v>88</v>
      </c>
      <c r="B21" s="565">
        <v>28165.327187692412</v>
      </c>
      <c r="C21" s="566">
        <f t="shared" si="1"/>
        <v>7.6480701986111205E-3</v>
      </c>
      <c r="D21" s="565">
        <v>37604.510042057795</v>
      </c>
      <c r="E21" s="566">
        <f t="shared" si="0"/>
        <v>1.0796730150403324E-2</v>
      </c>
      <c r="G21" s="549">
        <f t="shared" si="2"/>
        <v>9439.1828543653828</v>
      </c>
      <c r="H21" s="550">
        <f t="shared" si="3"/>
        <v>0.33513485540086624</v>
      </c>
      <c r="I21"/>
    </row>
    <row r="22" spans="1:9" ht="15" customHeight="1">
      <c r="A22" s="577" t="s">
        <v>89</v>
      </c>
      <c r="B22" s="568">
        <v>1675994.7790319656</v>
      </c>
      <c r="C22" s="569">
        <f t="shared" si="1"/>
        <v>0.45510302923601137</v>
      </c>
      <c r="D22" s="568">
        <v>1684362.4291988621</v>
      </c>
      <c r="E22" s="569">
        <f t="shared" si="0"/>
        <v>0.48360174359933733</v>
      </c>
      <c r="G22" s="556">
        <f t="shared" si="2"/>
        <v>8367.6501668964047</v>
      </c>
      <c r="H22" s="557">
        <f t="shared" si="3"/>
        <v>4.9926469172711018E-3</v>
      </c>
      <c r="I22"/>
    </row>
    <row r="23" spans="1:9" ht="15" customHeight="1">
      <c r="A23" s="574" t="s">
        <v>90</v>
      </c>
      <c r="B23" s="575">
        <v>464110.41997274599</v>
      </c>
      <c r="C23" s="576">
        <f t="shared" si="1"/>
        <v>0.12602548687627246</v>
      </c>
      <c r="D23" s="575">
        <v>211762.44049643597</v>
      </c>
      <c r="E23" s="576">
        <f t="shared" si="0"/>
        <v>6.0799673323060452E-2</v>
      </c>
      <c r="G23" s="553">
        <f t="shared" si="2"/>
        <v>-252347.97947631002</v>
      </c>
      <c r="H23" s="554">
        <f t="shared" si="3"/>
        <v>-0.54372401182272245</v>
      </c>
      <c r="I23"/>
    </row>
    <row r="24" spans="1:9" ht="15" customHeight="1">
      <c r="A24" s="564" t="s">
        <v>91</v>
      </c>
      <c r="B24" s="565">
        <v>51703.219590212728</v>
      </c>
      <c r="C24" s="566">
        <f t="shared" si="1"/>
        <v>1.4039597349074865E-2</v>
      </c>
      <c r="D24" s="565">
        <v>48359.022512134725</v>
      </c>
      <c r="E24" s="566">
        <f t="shared" si="0"/>
        <v>1.3884486616548047E-2</v>
      </c>
      <c r="G24" s="549">
        <f t="shared" si="2"/>
        <v>-3344.197078078003</v>
      </c>
      <c r="H24" s="550">
        <f t="shared" si="3"/>
        <v>-6.4680635066506578E-2</v>
      </c>
      <c r="I24"/>
    </row>
    <row r="25" spans="1:9" ht="15" customHeight="1">
      <c r="A25" s="564" t="s">
        <v>92</v>
      </c>
      <c r="B25" s="565">
        <v>171.98670856101009</v>
      </c>
      <c r="C25" s="566">
        <f t="shared" si="1"/>
        <v>4.6701620454722131E-5</v>
      </c>
      <c r="D25" s="565">
        <v>183.71102336775235</v>
      </c>
      <c r="E25" s="566">
        <f t="shared" si="0"/>
        <v>5.2745756898246814E-5</v>
      </c>
      <c r="G25" s="549">
        <f t="shared" si="2"/>
        <v>11.724314806742257</v>
      </c>
      <c r="H25" s="550">
        <f t="shared" si="3"/>
        <v>6.8169888852679605E-2</v>
      </c>
      <c r="I25"/>
    </row>
    <row r="26" spans="1:9" ht="15" customHeight="1">
      <c r="A26" s="564" t="s">
        <v>93</v>
      </c>
      <c r="B26" s="565">
        <v>113.30238338935163</v>
      </c>
      <c r="C26" s="566">
        <f t="shared" si="1"/>
        <v>3.0766359504972182E-5</v>
      </c>
      <c r="D26" s="565">
        <v>124.08524117560071</v>
      </c>
      <c r="E26" s="566">
        <f t="shared" si="0"/>
        <v>3.5626441166825647E-5</v>
      </c>
      <c r="G26" s="549">
        <f t="shared" si="2"/>
        <v>10.782857786249082</v>
      </c>
      <c r="H26" s="550">
        <f t="shared" si="3"/>
        <v>9.5168852266725348E-2</v>
      </c>
      <c r="I26"/>
    </row>
    <row r="27" spans="1:9" ht="15" customHeight="1">
      <c r="A27" s="564" t="s">
        <v>94</v>
      </c>
      <c r="B27" s="565">
        <v>7442.3973146361377</v>
      </c>
      <c r="C27" s="566">
        <f t="shared" si="1"/>
        <v>2.0209236956126955E-3</v>
      </c>
      <c r="D27" s="565">
        <v>8256.883498685791</v>
      </c>
      <c r="E27" s="566">
        <f t="shared" si="0"/>
        <v>2.3706556186724416E-3</v>
      </c>
      <c r="G27" s="549">
        <f t="shared" si="2"/>
        <v>814.48618404965327</v>
      </c>
      <c r="H27" s="550">
        <f t="shared" si="3"/>
        <v>0.10943868616741188</v>
      </c>
      <c r="I27"/>
    </row>
    <row r="28" spans="1:9" ht="15" customHeight="1">
      <c r="A28" s="564" t="s">
        <v>95</v>
      </c>
      <c r="B28" s="565">
        <v>222543.90565455437</v>
      </c>
      <c r="C28" s="566">
        <f t="shared" si="1"/>
        <v>6.0430024525433876E-2</v>
      </c>
      <c r="D28" s="565">
        <v>223909.79881945052</v>
      </c>
      <c r="E28" s="566">
        <f t="shared" si="0"/>
        <v>6.4287333439018907E-2</v>
      </c>
      <c r="G28" s="549">
        <f t="shared" si="2"/>
        <v>1365.8931648961443</v>
      </c>
      <c r="H28" s="550">
        <f t="shared" si="3"/>
        <v>6.1376345529603644E-3</v>
      </c>
      <c r="I28"/>
    </row>
    <row r="29" spans="1:9" ht="15" customHeight="1">
      <c r="A29" s="564" t="s">
        <v>96</v>
      </c>
      <c r="B29" s="565">
        <v>21542.003385861146</v>
      </c>
      <c r="C29" s="566">
        <f t="shared" si="1"/>
        <v>5.8495593896661152E-3</v>
      </c>
      <c r="D29" s="565">
        <v>21634.577409419177</v>
      </c>
      <c r="E29" s="566">
        <f t="shared" si="0"/>
        <v>6.2115606331864482E-3</v>
      </c>
      <c r="G29" s="549">
        <f t="shared" si="2"/>
        <v>92.574023558030603</v>
      </c>
      <c r="H29" s="550">
        <f t="shared" si="3"/>
        <v>4.2973729926526023E-3</v>
      </c>
      <c r="I29"/>
    </row>
    <row r="30" spans="1:9" ht="15" customHeight="1">
      <c r="A30" s="564" t="s">
        <v>97</v>
      </c>
      <c r="B30" s="565">
        <v>135552.69240999999</v>
      </c>
      <c r="C30" s="566">
        <f t="shared" si="1"/>
        <v>3.680825364654175E-2</v>
      </c>
      <c r="D30" s="565">
        <v>138368.35629</v>
      </c>
      <c r="E30" s="566">
        <f t="shared" si="0"/>
        <v>3.9727304053347581E-2</v>
      </c>
      <c r="G30" s="549">
        <f t="shared" si="2"/>
        <v>2815.6638800000073</v>
      </c>
      <c r="H30" s="550">
        <f t="shared" si="3"/>
        <v>2.0771729649482713E-2</v>
      </c>
      <c r="I30"/>
    </row>
    <row r="31" spans="1:9" ht="15" customHeight="1">
      <c r="A31" s="574" t="s">
        <v>98</v>
      </c>
      <c r="B31" s="575">
        <v>439069.50744721474</v>
      </c>
      <c r="C31" s="576">
        <f t="shared" si="1"/>
        <v>0.119225826586289</v>
      </c>
      <c r="D31" s="575">
        <v>440836.43479423353</v>
      </c>
      <c r="E31" s="576">
        <f t="shared" si="0"/>
        <v>0.12656971255883848</v>
      </c>
      <c r="G31" s="553">
        <f t="shared" si="2"/>
        <v>1766.9273470187909</v>
      </c>
      <c r="H31" s="554">
        <f t="shared" si="3"/>
        <v>4.024254285595572E-3</v>
      </c>
      <c r="I31"/>
    </row>
    <row r="32" spans="1:9" ht="15" customHeight="1">
      <c r="A32" s="564" t="s">
        <v>99</v>
      </c>
      <c r="B32" s="565">
        <v>889110.08852999995</v>
      </c>
      <c r="C32" s="566">
        <f t="shared" si="1"/>
        <v>0.2414307608094188</v>
      </c>
      <c r="D32" s="565">
        <v>969917.60035000008</v>
      </c>
      <c r="E32" s="566">
        <f t="shared" si="0"/>
        <v>0.27847560272407801</v>
      </c>
      <c r="G32" s="549">
        <f t="shared" si="2"/>
        <v>80807.511820000131</v>
      </c>
      <c r="H32" s="550">
        <f t="shared" si="3"/>
        <v>9.0885833894430682E-2</v>
      </c>
      <c r="I32"/>
    </row>
    <row r="33" spans="1:9" ht="15" customHeight="1">
      <c r="A33" s="564" t="s">
        <v>100</v>
      </c>
      <c r="B33" s="565">
        <v>-37957.881199999996</v>
      </c>
      <c r="C33" s="566">
        <f t="shared" si="1"/>
        <v>-1.0307160221273679E-2</v>
      </c>
      <c r="D33" s="565">
        <v>-35373.247320000002</v>
      </c>
      <c r="E33" s="566">
        <f t="shared" si="0"/>
        <v>-1.0156106419957983E-2</v>
      </c>
      <c r="G33" s="549">
        <f t="shared" si="2"/>
        <v>2584.633879999994</v>
      </c>
      <c r="H33" s="550">
        <f t="shared" si="3"/>
        <v>-6.8092153679009726E-2</v>
      </c>
      <c r="I33"/>
    </row>
    <row r="34" spans="1:9" ht="15" customHeight="1">
      <c r="A34" s="564" t="s">
        <v>101</v>
      </c>
      <c r="B34" s="565">
        <v>6430.708160000001</v>
      </c>
      <c r="C34" s="566">
        <f t="shared" si="1"/>
        <v>1.7462075660158835E-3</v>
      </c>
      <c r="D34" s="565">
        <v>5840.2314800000004</v>
      </c>
      <c r="E34" s="566">
        <f t="shared" si="0"/>
        <v>1.6768042778626273E-3</v>
      </c>
      <c r="G34" s="549">
        <f t="shared" si="2"/>
        <v>-590.47668000000067</v>
      </c>
      <c r="H34" s="550">
        <f t="shared" si="3"/>
        <v>-9.182140835948005E-2</v>
      </c>
      <c r="I34"/>
    </row>
    <row r="35" spans="1:9" ht="15" customHeight="1">
      <c r="A35" s="564" t="s">
        <v>102</v>
      </c>
      <c r="B35" s="565">
        <v>133151.77243999997</v>
      </c>
      <c r="C35" s="566">
        <f t="shared" si="1"/>
        <v>3.615630295733295E-2</v>
      </c>
      <c r="D35" s="565">
        <v>69378.695709999985</v>
      </c>
      <c r="E35" s="566">
        <f t="shared" si="0"/>
        <v>1.9919500478268282E-2</v>
      </c>
      <c r="G35" s="549">
        <f t="shared" si="2"/>
        <v>-63773.076729999986</v>
      </c>
      <c r="H35" s="550">
        <f t="shared" si="3"/>
        <v>-0.47895026526017154</v>
      </c>
      <c r="I35"/>
    </row>
    <row r="36" spans="1:9" ht="15" customHeight="1">
      <c r="A36" s="564" t="s">
        <v>103</v>
      </c>
      <c r="B36" s="565">
        <v>12235.117400000001</v>
      </c>
      <c r="C36" s="566">
        <f t="shared" si="1"/>
        <v>3.3223486501636834E-3</v>
      </c>
      <c r="D36" s="565">
        <v>12532.267769999999</v>
      </c>
      <c r="E36" s="566">
        <f t="shared" si="0"/>
        <v>3.5981724834057306E-3</v>
      </c>
      <c r="G36" s="549">
        <f t="shared" si="2"/>
        <v>297.15036999999757</v>
      </c>
      <c r="H36" s="550">
        <f t="shared" si="3"/>
        <v>2.42866790963524E-2</v>
      </c>
      <c r="I36"/>
    </row>
    <row r="37" spans="1:9" ht="15" customHeight="1">
      <c r="A37" s="574" t="s">
        <v>104</v>
      </c>
      <c r="B37" s="575">
        <v>1002969.8053299998</v>
      </c>
      <c r="C37" s="576">
        <f t="shared" si="1"/>
        <v>0.27234845976165761</v>
      </c>
      <c r="D37" s="575">
        <v>1022295.5479900001</v>
      </c>
      <c r="E37" s="576">
        <f t="shared" si="0"/>
        <v>0.29351397354365666</v>
      </c>
      <c r="G37" s="553">
        <f t="shared" si="2"/>
        <v>19325.742660000338</v>
      </c>
      <c r="H37" s="554">
        <f t="shared" si="3"/>
        <v>1.9268518909840691E-2</v>
      </c>
      <c r="I37"/>
    </row>
    <row r="38" spans="1:9" ht="15" customHeight="1">
      <c r="A38" s="564" t="s">
        <v>105</v>
      </c>
      <c r="B38" s="565">
        <v>47259.923488736429</v>
      </c>
      <c r="C38" s="566">
        <f t="shared" si="1"/>
        <v>1.283305569341267E-2</v>
      </c>
      <c r="D38" s="565">
        <v>55846.816795915642</v>
      </c>
      <c r="E38" s="566">
        <f t="shared" si="0"/>
        <v>1.6034327000408855E-2</v>
      </c>
      <c r="G38" s="549">
        <f t="shared" si="2"/>
        <v>8586.8933071792126</v>
      </c>
      <c r="H38" s="550">
        <f t="shared" si="3"/>
        <v>0.18169503192754316</v>
      </c>
      <c r="I38"/>
    </row>
    <row r="39" spans="1:9" ht="15" customHeight="1">
      <c r="A39" s="564" t="s">
        <v>106</v>
      </c>
      <c r="B39" s="565">
        <v>6622.8764930106008</v>
      </c>
      <c r="C39" s="566">
        <f t="shared" si="1"/>
        <v>1.7983893457985583E-3</v>
      </c>
      <c r="D39" s="565">
        <v>13983.370410902411</v>
      </c>
      <c r="E39" s="566">
        <f t="shared" si="0"/>
        <v>4.0148023934042498E-3</v>
      </c>
      <c r="G39" s="549">
        <f t="shared" si="2"/>
        <v>7360.4939178918103</v>
      </c>
      <c r="H39" s="550">
        <f t="shared" si="3"/>
        <v>1.1113741779209756</v>
      </c>
      <c r="I39"/>
    </row>
    <row r="40" spans="1:9" ht="15" customHeight="1">
      <c r="A40" s="564" t="s">
        <v>107</v>
      </c>
      <c r="B40" s="565">
        <v>20570.020879839714</v>
      </c>
      <c r="C40" s="566">
        <f t="shared" si="1"/>
        <v>5.5856252841492357E-3</v>
      </c>
      <c r="D40" s="565">
        <v>21336.689693618977</v>
      </c>
      <c r="E40" s="566">
        <f t="shared" si="0"/>
        <v>6.1260333047086224E-3</v>
      </c>
      <c r="G40" s="549">
        <f t="shared" si="2"/>
        <v>766.66881377926256</v>
      </c>
      <c r="H40" s="550">
        <f t="shared" si="3"/>
        <v>3.7271173338023204E-2</v>
      </c>
      <c r="I40"/>
    </row>
    <row r="41" spans="1:9" ht="15" customHeight="1">
      <c r="A41" s="564" t="s">
        <v>108</v>
      </c>
      <c r="B41" s="565">
        <v>-9288.6801563566532</v>
      </c>
      <c r="C41" s="566">
        <f t="shared" si="1"/>
        <v>-2.5222670915502387E-3</v>
      </c>
      <c r="D41" s="565">
        <v>-1050.7498035002609</v>
      </c>
      <c r="E41" s="566">
        <f t="shared" si="0"/>
        <v>-3.0168354995965883E-4</v>
      </c>
      <c r="G41" s="549">
        <f t="shared" si="2"/>
        <v>8237.9303528563923</v>
      </c>
      <c r="H41" s="550">
        <f>-(D41-B41)/B41</f>
        <v>0.8868784600381372</v>
      </c>
      <c r="I41"/>
    </row>
    <row r="42" spans="1:9" ht="15" customHeight="1">
      <c r="A42" s="564" t="s">
        <v>109</v>
      </c>
      <c r="B42" s="565">
        <v>1919.1877099999997</v>
      </c>
      <c r="C42" s="566">
        <f t="shared" si="1"/>
        <v>5.2114013207010411E-4</v>
      </c>
      <c r="D42" s="565">
        <v>2246.2723999999998</v>
      </c>
      <c r="E42" s="566">
        <f t="shared" si="0"/>
        <v>6.4493319870340994E-4</v>
      </c>
      <c r="G42" s="549">
        <f t="shared" si="2"/>
        <v>327.08469000000014</v>
      </c>
      <c r="H42" s="550">
        <f t="shared" si="3"/>
        <v>0.17042871225973003</v>
      </c>
      <c r="I42"/>
    </row>
    <row r="43" spans="1:9" ht="15" customHeight="1">
      <c r="A43" s="564" t="s">
        <v>110</v>
      </c>
      <c r="B43" s="565">
        <v>1413.1953278711806</v>
      </c>
      <c r="C43" s="566">
        <f t="shared" si="1"/>
        <v>3.8374193205293152E-4</v>
      </c>
      <c r="D43" s="565">
        <v>1217.4318871401244</v>
      </c>
      <c r="E43" s="566">
        <f t="shared" si="0"/>
        <v>3.4954008301789634E-4</v>
      </c>
      <c r="G43" s="549">
        <f t="shared" si="2"/>
        <v>-195.76344073105611</v>
      </c>
      <c r="H43" s="550">
        <f>(D43-B43)/B43</f>
        <v>-0.1385253948057921</v>
      </c>
      <c r="I43"/>
    </row>
    <row r="44" spans="1:9" s="539" customFormat="1" ht="15" customHeight="1">
      <c r="A44" s="551" t="s">
        <v>686</v>
      </c>
      <c r="B44" s="549"/>
      <c r="C44" s="550">
        <f t="shared" si="1"/>
        <v>0</v>
      </c>
      <c r="D44" s="549">
        <v>624.26925000000006</v>
      </c>
      <c r="E44" s="550">
        <f t="shared" si="0"/>
        <v>1.7923559237725521E-4</v>
      </c>
      <c r="F44" s="8"/>
      <c r="G44" s="549">
        <f t="shared" si="2"/>
        <v>624.26925000000006</v>
      </c>
      <c r="H44" s="550"/>
    </row>
    <row r="45" spans="1:9" ht="15" customHeight="1">
      <c r="A45" s="564" t="s">
        <v>111</v>
      </c>
      <c r="B45" s="565"/>
      <c r="C45" s="566"/>
      <c r="D45" s="565">
        <v>0</v>
      </c>
      <c r="E45" s="566"/>
      <c r="G45" s="549">
        <f t="shared" ref="G45" si="4">(D45-B45)</f>
        <v>0</v>
      </c>
      <c r="H45" s="550" t="e">
        <f>(D45-B45)/B45</f>
        <v>#DIV/0!</v>
      </c>
      <c r="I45"/>
    </row>
    <row r="46" spans="1:9" ht="15" customHeight="1">
      <c r="A46" s="577" t="s">
        <v>112</v>
      </c>
      <c r="B46" s="568">
        <v>1974646.2564930618</v>
      </c>
      <c r="C46" s="569">
        <f t="shared" si="1"/>
        <v>0.53619945852015227</v>
      </c>
      <c r="D46" s="568">
        <v>1769098.5239147465</v>
      </c>
      <c r="E46" s="569">
        <f t="shared" ref="E46:E57" si="5">D46/$D$57</f>
        <v>0.5079305474482162</v>
      </c>
      <c r="G46" s="556">
        <f t="shared" si="2"/>
        <v>-205547.73257831531</v>
      </c>
      <c r="H46" s="557">
        <f t="shared" si="3"/>
        <v>-0.10409344554875595</v>
      </c>
      <c r="I46"/>
    </row>
    <row r="47" spans="1:9" ht="15" customHeight="1">
      <c r="A47" s="66" t="s">
        <v>113</v>
      </c>
      <c r="B47" s="206">
        <v>3650641.0355250272</v>
      </c>
      <c r="C47" s="67">
        <f t="shared" si="1"/>
        <v>0.9913024877561637</v>
      </c>
      <c r="D47" s="206">
        <v>3453460.9531136085</v>
      </c>
      <c r="E47" s="67">
        <f t="shared" si="5"/>
        <v>0.99153229104755358</v>
      </c>
      <c r="G47" s="204">
        <f t="shared" si="2"/>
        <v>-197180.08241141867</v>
      </c>
      <c r="H47" s="57">
        <f t="shared" si="3"/>
        <v>-5.4012454386126917E-2</v>
      </c>
      <c r="I47"/>
    </row>
    <row r="48" spans="1:9" ht="15" customHeight="1">
      <c r="A48" s="564" t="s">
        <v>114</v>
      </c>
      <c r="B48" s="565">
        <v>8566.7979449725717</v>
      </c>
      <c r="C48" s="566">
        <f t="shared" si="1"/>
        <v>2.3262457284394049E-3</v>
      </c>
      <c r="D48" s="565">
        <v>8968.9534319838604</v>
      </c>
      <c r="E48" s="566">
        <f t="shared" si="5"/>
        <v>2.5750998970166211E-3</v>
      </c>
      <c r="G48" s="549">
        <f t="shared" si="2"/>
        <v>402.15548701128864</v>
      </c>
      <c r="H48" s="550">
        <f t="shared" si="3"/>
        <v>4.6943500896655763E-2</v>
      </c>
      <c r="I48"/>
    </row>
    <row r="49" spans="1:9" ht="15" customHeight="1">
      <c r="A49" s="564" t="s">
        <v>115</v>
      </c>
      <c r="B49" s="565">
        <v>11.18655</v>
      </c>
      <c r="C49" s="566">
        <f t="shared" si="1"/>
        <v>3.0376185268552102E-6</v>
      </c>
      <c r="D49" s="565">
        <v>41.451011802878718</v>
      </c>
      <c r="E49" s="566">
        <f t="shared" si="5"/>
        <v>1.1901109425341011E-5</v>
      </c>
      <c r="G49" s="549">
        <f t="shared" si="2"/>
        <v>30.264461802878717</v>
      </c>
      <c r="H49" s="550">
        <f t="shared" si="3"/>
        <v>2.7054330247376281</v>
      </c>
      <c r="I49"/>
    </row>
    <row r="50" spans="1:9" ht="15" customHeight="1">
      <c r="A50" s="564" t="s">
        <v>116</v>
      </c>
      <c r="B50" s="565">
        <v>130.97859</v>
      </c>
      <c r="C50" s="566">
        <f t="shared" si="1"/>
        <v>3.5566192579961877E-5</v>
      </c>
      <c r="D50" s="565">
        <v>731.73934368136236</v>
      </c>
      <c r="E50" s="566">
        <f t="shared" si="5"/>
        <v>2.1009161468464593E-4</v>
      </c>
      <c r="G50" s="549">
        <f t="shared" si="2"/>
        <v>600.7607536813623</v>
      </c>
      <c r="H50" s="550">
        <f t="shared" si="3"/>
        <v>4.5867095811717187</v>
      </c>
      <c r="I50"/>
    </row>
    <row r="51" spans="1:9" ht="15" customHeight="1">
      <c r="A51" s="564" t="s">
        <v>117</v>
      </c>
      <c r="B51" s="565">
        <v>54.744909999999997</v>
      </c>
      <c r="C51" s="566">
        <f t="shared" si="1"/>
        <v>1.4865544146052274E-5</v>
      </c>
      <c r="D51" s="565">
        <v>51.868240000000007</v>
      </c>
      <c r="E51" s="566">
        <f t="shared" si="5"/>
        <v>1.4892027313479951E-5</v>
      </c>
      <c r="G51" s="549">
        <f t="shared" si="2"/>
        <v>-2.8766699999999901</v>
      </c>
      <c r="H51" s="550">
        <f t="shared" si="3"/>
        <v>-5.2546802981318086E-2</v>
      </c>
      <c r="I51"/>
    </row>
    <row r="52" spans="1:9" ht="15" customHeight="1">
      <c r="A52" s="564" t="s">
        <v>118</v>
      </c>
      <c r="B52" s="565">
        <v>10887.991737760156</v>
      </c>
      <c r="C52" s="566">
        <f t="shared" si="1"/>
        <v>2.9565474094217347E-3</v>
      </c>
      <c r="D52" s="565">
        <v>10920.710986766195</v>
      </c>
      <c r="E52" s="566">
        <f t="shared" si="5"/>
        <v>3.1354741610192046E-3</v>
      </c>
      <c r="G52" s="549">
        <f t="shared" si="2"/>
        <v>32.719249006038808</v>
      </c>
      <c r="H52" s="550">
        <f t="shared" si="3"/>
        <v>3.0050765829079985E-3</v>
      </c>
      <c r="I52"/>
    </row>
    <row r="53" spans="1:9" ht="15" customHeight="1">
      <c r="A53" s="564" t="s">
        <v>119</v>
      </c>
      <c r="B53" s="565">
        <v>4116.2369661915618</v>
      </c>
      <c r="C53" s="566">
        <f t="shared" si="1"/>
        <v>1.1177313532259518E-3</v>
      </c>
      <c r="D53" s="565">
        <v>2362.5088592496236</v>
      </c>
      <c r="E53" s="566">
        <f t="shared" si="5"/>
        <v>6.7830615537145186E-4</v>
      </c>
      <c r="G53" s="549">
        <f t="shared" si="2"/>
        <v>-1753.7281069419382</v>
      </c>
      <c r="H53" s="550">
        <f t="shared" si="3"/>
        <v>-0.42605129912249157</v>
      </c>
      <c r="I53"/>
    </row>
    <row r="54" spans="1:9" ht="15" customHeight="1">
      <c r="A54" s="564" t="s">
        <v>120</v>
      </c>
      <c r="B54" s="565">
        <v>7028.9423930849234</v>
      </c>
      <c r="C54" s="566">
        <f t="shared" si="1"/>
        <v>1.9086533057495619E-3</v>
      </c>
      <c r="D54" s="565">
        <v>6219.2244150042125</v>
      </c>
      <c r="E54" s="566">
        <f t="shared" si="5"/>
        <v>1.7856179399359626E-3</v>
      </c>
      <c r="G54" s="549">
        <f t="shared" si="2"/>
        <v>-809.71797808071096</v>
      </c>
      <c r="H54" s="550">
        <f t="shared" si="3"/>
        <v>-0.11519769729188731</v>
      </c>
      <c r="I54"/>
    </row>
    <row r="55" spans="1:9" ht="15" customHeight="1">
      <c r="A55" s="564" t="s">
        <v>121</v>
      </c>
      <c r="B55" s="565">
        <v>1233.1979999999987</v>
      </c>
      <c r="C55" s="566">
        <f t="shared" si="1"/>
        <v>3.3486509174685561E-4</v>
      </c>
      <c r="D55" s="565">
        <v>196.18101000000001</v>
      </c>
      <c r="E55" s="566">
        <f t="shared" si="5"/>
        <v>5.6326047679776362E-5</v>
      </c>
      <c r="G55" s="549">
        <f t="shared" si="2"/>
        <v>-1037.0169899999987</v>
      </c>
      <c r="H55" s="550">
        <f t="shared" si="3"/>
        <v>-0.84091686006626654</v>
      </c>
      <c r="I55"/>
    </row>
    <row r="56" spans="1:9" ht="15" customHeight="1">
      <c r="A56" s="577" t="s">
        <v>122</v>
      </c>
      <c r="B56" s="570">
        <v>32030.077092009215</v>
      </c>
      <c r="C56" s="571">
        <f t="shared" si="1"/>
        <v>8.6975122438363792E-3</v>
      </c>
      <c r="D56" s="570">
        <v>29492.637298488135</v>
      </c>
      <c r="E56" s="571">
        <f t="shared" si="5"/>
        <v>8.4677089524464837E-3</v>
      </c>
      <c r="G56" s="556">
        <f t="shared" si="2"/>
        <v>-2537.43979352108</v>
      </c>
      <c r="H56" s="557">
        <f t="shared" si="3"/>
        <v>-7.9220533445238397E-2</v>
      </c>
      <c r="I56"/>
    </row>
    <row r="57" spans="1:9" ht="15" customHeight="1" thickBot="1">
      <c r="A57" s="68" t="s">
        <v>123</v>
      </c>
      <c r="B57" s="207">
        <v>3682671.1126170363</v>
      </c>
      <c r="C57" s="69">
        <f t="shared" si="1"/>
        <v>1</v>
      </c>
      <c r="D57" s="207">
        <v>3482953.5904120966</v>
      </c>
      <c r="E57" s="69">
        <f t="shared" si="5"/>
        <v>1</v>
      </c>
      <c r="G57" s="205">
        <f t="shared" si="2"/>
        <v>-199717.52220493974</v>
      </c>
      <c r="H57" s="558">
        <f t="shared" si="3"/>
        <v>-5.4231701962387135E-2</v>
      </c>
      <c r="I57"/>
    </row>
    <row r="60" spans="1:9">
      <c r="B60"/>
      <c r="C60"/>
      <c r="D60"/>
      <c r="E60"/>
    </row>
  </sheetData>
  <mergeCells count="3">
    <mergeCell ref="B3:C3"/>
    <mergeCell ref="D3:E3"/>
    <mergeCell ref="G3:H3"/>
  </mergeCells>
  <printOptions horizontalCentered="1"/>
  <pageMargins left="0" right="0" top="0.35433070866141736" bottom="0.31496062992125984" header="0" footer="0.19685039370078741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zoomScaleNormal="100" workbookViewId="0">
      <selection activeCell="A23" sqref="A23"/>
    </sheetView>
  </sheetViews>
  <sheetFormatPr baseColWidth="10" defaultColWidth="11.42578125" defaultRowHeight="12.75"/>
  <cols>
    <col min="1" max="1" width="27.28515625" style="73" customWidth="1"/>
    <col min="2" max="3" width="14.7109375" style="73" customWidth="1"/>
    <col min="4" max="4" width="16" style="8" customWidth="1"/>
    <col min="5" max="5" width="12.7109375" style="8" bestFit="1" customWidth="1"/>
    <col min="6" max="6" width="11.42578125" style="8"/>
    <col min="7" max="16384" width="11.42578125" style="73"/>
  </cols>
  <sheetData>
    <row r="1" spans="1:6" s="523" customFormat="1" ht="45" customHeight="1">
      <c r="A1" s="432" t="s">
        <v>421</v>
      </c>
      <c r="B1" s="432"/>
      <c r="C1" s="432"/>
      <c r="D1" s="432"/>
      <c r="E1" s="432"/>
      <c r="F1" s="432"/>
    </row>
    <row r="2" spans="1:6" s="523" customFormat="1" ht="15" customHeight="1">
      <c r="D2" s="542"/>
      <c r="E2" s="441"/>
      <c r="F2" s="441"/>
    </row>
    <row r="3" spans="1:6" ht="15">
      <c r="D3" s="434"/>
      <c r="E3" s="434"/>
      <c r="F3" s="434"/>
    </row>
    <row r="4" spans="1:6" ht="15">
      <c r="D4" s="434"/>
      <c r="E4" s="434"/>
      <c r="F4" s="434"/>
    </row>
    <row r="23" spans="1:6">
      <c r="A23" s="969"/>
    </row>
    <row r="24" spans="1:6" ht="13.5" thickBot="1"/>
    <row r="25" spans="1:6" ht="19.899999999999999" customHeight="1" thickBot="1">
      <c r="B25" s="578">
        <v>2017</v>
      </c>
      <c r="C25" s="538">
        <v>2018</v>
      </c>
      <c r="D25" s="526"/>
      <c r="E25"/>
      <c r="F25"/>
    </row>
    <row r="26" spans="1:6" ht="25.15" customHeight="1" thickBot="1">
      <c r="B26" s="579" t="s">
        <v>0</v>
      </c>
      <c r="C26" s="579" t="s">
        <v>0</v>
      </c>
      <c r="D26" s="434"/>
      <c r="E26"/>
      <c r="F26"/>
    </row>
    <row r="27" spans="1:6" ht="19.899999999999999" customHeight="1">
      <c r="A27" s="40" t="s">
        <v>137</v>
      </c>
      <c r="B27" s="201">
        <f>B29-B28</f>
        <v>2679701.3072870364</v>
      </c>
      <c r="C27" s="201">
        <f>C29-C28</f>
        <v>2460658.0424220962</v>
      </c>
      <c r="D27" s="529"/>
      <c r="E27"/>
      <c r="F27"/>
    </row>
    <row r="28" spans="1:6" ht="19.899999999999999" customHeight="1">
      <c r="A28" s="41" t="s">
        <v>138</v>
      </c>
      <c r="B28" s="202">
        <f>'C15'!B37</f>
        <v>1002969.8053299998</v>
      </c>
      <c r="C28" s="202">
        <f>'C15'!D37</f>
        <v>1022295.5479900001</v>
      </c>
      <c r="D28" s="529"/>
      <c r="E28"/>
      <c r="F28"/>
    </row>
    <row r="29" spans="1:6" ht="19.899999999999999" customHeight="1" thickBot="1">
      <c r="A29" s="42" t="s">
        <v>139</v>
      </c>
      <c r="B29" s="203">
        <f>'C15'!B57</f>
        <v>3682671.1126170363</v>
      </c>
      <c r="C29" s="203">
        <f>'C15'!D57</f>
        <v>3482953.5904120966</v>
      </c>
      <c r="D29" s="529"/>
      <c r="E29"/>
      <c r="F29"/>
    </row>
    <row r="30" spans="1:6" ht="15">
      <c r="D30" s="434"/>
      <c r="E30" s="434"/>
      <c r="F30" s="434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44.7109375" style="434" customWidth="1"/>
    <col min="2" max="2" width="11.85546875" style="434" bestFit="1" customWidth="1"/>
    <col min="3" max="3" width="13.140625" style="434" customWidth="1"/>
    <col min="4" max="4" width="11.85546875" style="434" customWidth="1"/>
    <col min="5" max="16384" width="11.5703125" style="434"/>
  </cols>
  <sheetData>
    <row r="1" spans="1:5" s="523" customFormat="1" ht="45" customHeight="1">
      <c r="A1" s="432" t="s">
        <v>142</v>
      </c>
      <c r="B1" s="542"/>
      <c r="C1" s="542"/>
      <c r="D1" s="542"/>
      <c r="E1" s="542"/>
    </row>
    <row r="2" spans="1:5" s="523" customFormat="1" ht="15" customHeight="1">
      <c r="A2" s="580"/>
      <c r="B2" s="580"/>
      <c r="C2" s="580"/>
      <c r="D2" s="580"/>
      <c r="E2" s="580"/>
    </row>
    <row r="3" spans="1:5" ht="28.9" customHeight="1">
      <c r="A3" s="63"/>
      <c r="B3" s="77" t="s">
        <v>140</v>
      </c>
      <c r="C3" s="77" t="s">
        <v>141</v>
      </c>
      <c r="D3" s="210" t="s">
        <v>477</v>
      </c>
    </row>
    <row r="4" spans="1:5" ht="22.5" customHeight="1">
      <c r="A4" s="987" t="s">
        <v>687</v>
      </c>
      <c r="B4" s="988"/>
      <c r="C4" s="988">
        <v>3920000</v>
      </c>
      <c r="D4" s="581"/>
    </row>
    <row r="5" spans="1:5" ht="22.5" customHeight="1">
      <c r="A5" s="989" t="s">
        <v>688</v>
      </c>
      <c r="B5" s="988">
        <v>4711000</v>
      </c>
      <c r="C5" s="988"/>
      <c r="D5" s="582"/>
    </row>
    <row r="6" spans="1:5" ht="22.5" customHeight="1">
      <c r="A6" s="987" t="s">
        <v>689</v>
      </c>
      <c r="B6" s="990"/>
      <c r="C6" s="990">
        <v>12065000</v>
      </c>
      <c r="D6" s="211"/>
    </row>
    <row r="7" spans="1:5" ht="22.5" customHeight="1">
      <c r="A7" s="991" t="s">
        <v>690</v>
      </c>
      <c r="B7" s="988"/>
      <c r="C7" s="988">
        <v>1854000</v>
      </c>
      <c r="D7" s="992"/>
    </row>
    <row r="8" spans="1:5" ht="22.5" customHeight="1">
      <c r="A8" s="987" t="s">
        <v>691</v>
      </c>
      <c r="B8" s="990"/>
      <c r="C8" s="990">
        <v>800000</v>
      </c>
      <c r="D8" s="409"/>
    </row>
    <row r="9" spans="1:5" ht="22.5" customHeight="1">
      <c r="A9" s="993" t="s">
        <v>692</v>
      </c>
      <c r="B9" s="581"/>
      <c r="C9" s="581">
        <v>624000</v>
      </c>
      <c r="D9" s="209"/>
    </row>
    <row r="10" spans="1:5" ht="22.5" customHeight="1">
      <c r="A10" s="994" t="s">
        <v>43</v>
      </c>
      <c r="B10" s="995">
        <f>SUM(B4:B9)</f>
        <v>4711000</v>
      </c>
      <c r="C10" s="995">
        <f>SUM(C4:C9)</f>
        <v>19263000</v>
      </c>
      <c r="D10" s="995">
        <f>C10-B10</f>
        <v>14552000</v>
      </c>
    </row>
    <row r="13" spans="1:5">
      <c r="A13" s="583"/>
    </row>
  </sheetData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zoomScaleNormal="100" workbookViewId="0">
      <selection activeCell="O25" sqref="O25"/>
    </sheetView>
  </sheetViews>
  <sheetFormatPr baseColWidth="10" defaultColWidth="11.5703125" defaultRowHeight="15"/>
  <cols>
    <col min="1" max="1" width="26.42578125" style="434" customWidth="1"/>
    <col min="2" max="7" width="11.5703125" style="434"/>
    <col min="8" max="8" width="2.28515625" style="434" customWidth="1"/>
    <col min="9" max="16384" width="11.5703125" style="434"/>
  </cols>
  <sheetData>
    <row r="1" spans="1:11" s="523" customFormat="1" ht="45" customHeight="1">
      <c r="A1" s="432" t="s">
        <v>168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</row>
    <row r="2" spans="1:11" ht="15" customHeight="1" thickBot="1">
      <c r="A2" s="584"/>
    </row>
    <row r="3" spans="1:11" s="586" customFormat="1" ht="19.899999999999999" customHeight="1" thickBot="1">
      <c r="A3" s="585"/>
      <c r="B3" s="1087">
        <v>43100</v>
      </c>
      <c r="C3" s="1088"/>
      <c r="D3" s="1089"/>
      <c r="E3" s="1087">
        <v>43465</v>
      </c>
      <c r="F3" s="1088"/>
      <c r="G3" s="1089"/>
      <c r="H3"/>
      <c r="I3" s="1090" t="s">
        <v>167</v>
      </c>
      <c r="J3" s="1091"/>
      <c r="K3" s="1092"/>
    </row>
    <row r="4" spans="1:11" s="73" customFormat="1" ht="27" customHeight="1" thickBot="1">
      <c r="A4" s="587" t="s">
        <v>143</v>
      </c>
      <c r="B4" s="445" t="s">
        <v>166</v>
      </c>
      <c r="C4" s="588" t="s">
        <v>0</v>
      </c>
      <c r="D4" s="589" t="s">
        <v>471</v>
      </c>
      <c r="E4" s="445" t="s">
        <v>166</v>
      </c>
      <c r="F4" s="588" t="s">
        <v>0</v>
      </c>
      <c r="G4" s="589" t="s">
        <v>471</v>
      </c>
      <c r="H4"/>
      <c r="I4" s="590" t="s">
        <v>599</v>
      </c>
      <c r="J4" s="591" t="s">
        <v>0</v>
      </c>
      <c r="K4" s="592" t="s">
        <v>1</v>
      </c>
    </row>
    <row r="5" spans="1:11" s="441" customFormat="1" ht="18" customHeight="1">
      <c r="A5" s="593" t="s">
        <v>169</v>
      </c>
      <c r="B5" s="278">
        <v>127</v>
      </c>
      <c r="C5" s="279">
        <v>189369</v>
      </c>
      <c r="D5" s="74">
        <f t="shared" ref="D5:D19" si="0">C5/$C$19</f>
        <v>0.36889370265105398</v>
      </c>
      <c r="E5" s="278">
        <v>124</v>
      </c>
      <c r="F5" s="279">
        <v>197452</v>
      </c>
      <c r="G5" s="74">
        <f t="shared" ref="G5:G19" si="1">F5/$F$19</f>
        <v>0.38354940345997102</v>
      </c>
      <c r="H5"/>
      <c r="I5" s="594">
        <f t="shared" ref="I5:J19" si="2">E5-B5</f>
        <v>-3</v>
      </c>
      <c r="J5" s="595">
        <f t="shared" si="2"/>
        <v>8083</v>
      </c>
      <c r="K5" s="531">
        <f t="shared" ref="K5:K19" si="3">J5/C5</f>
        <v>4.2683860610765227E-2</v>
      </c>
    </row>
    <row r="6" spans="1:11" s="441" customFormat="1" ht="18" customHeight="1">
      <c r="A6" s="596" t="s">
        <v>170</v>
      </c>
      <c r="B6" s="280">
        <v>183</v>
      </c>
      <c r="C6" s="281">
        <v>76213</v>
      </c>
      <c r="D6" s="75">
        <f t="shared" si="0"/>
        <v>0.14846408736458858</v>
      </c>
      <c r="E6" s="280">
        <v>176</v>
      </c>
      <c r="F6" s="281">
        <v>73891</v>
      </c>
      <c r="G6" s="75">
        <f t="shared" si="1"/>
        <v>0.14353285340771793</v>
      </c>
      <c r="H6"/>
      <c r="I6" s="597">
        <f t="shared" si="2"/>
        <v>-7</v>
      </c>
      <c r="J6" s="598">
        <f t="shared" si="2"/>
        <v>-2322</v>
      </c>
      <c r="K6" s="533">
        <f t="shared" si="3"/>
        <v>-3.0467243121252281E-2</v>
      </c>
    </row>
    <row r="7" spans="1:11" s="441" customFormat="1" ht="18" customHeight="1">
      <c r="A7" s="596" t="s">
        <v>171</v>
      </c>
      <c r="B7" s="280">
        <v>325</v>
      </c>
      <c r="C7" s="281">
        <v>67114</v>
      </c>
      <c r="D7" s="75">
        <f t="shared" si="0"/>
        <v>0.13073909647155996</v>
      </c>
      <c r="E7" s="280">
        <v>325</v>
      </c>
      <c r="F7" s="281">
        <v>67044</v>
      </c>
      <c r="G7" s="75">
        <f t="shared" si="1"/>
        <v>0.1302325942789655</v>
      </c>
      <c r="H7"/>
      <c r="I7" s="597">
        <f t="shared" si="2"/>
        <v>0</v>
      </c>
      <c r="J7" s="598">
        <f t="shared" si="2"/>
        <v>-70</v>
      </c>
      <c r="K7" s="533">
        <f t="shared" si="3"/>
        <v>-1.0430014602020442E-3</v>
      </c>
    </row>
    <row r="8" spans="1:11" s="441" customFormat="1" ht="18" customHeight="1">
      <c r="A8" s="596" t="s">
        <v>172</v>
      </c>
      <c r="B8" s="280">
        <v>391</v>
      </c>
      <c r="C8" s="281">
        <v>45103</v>
      </c>
      <c r="D8" s="75">
        <f t="shared" si="0"/>
        <v>8.7861332481401322E-2</v>
      </c>
      <c r="E8" s="280">
        <v>387</v>
      </c>
      <c r="F8" s="281">
        <v>44676</v>
      </c>
      <c r="G8" s="75">
        <f t="shared" si="1"/>
        <v>8.6782879631392265E-2</v>
      </c>
      <c r="H8"/>
      <c r="I8" s="597">
        <f t="shared" si="2"/>
        <v>-4</v>
      </c>
      <c r="J8" s="598">
        <f t="shared" si="2"/>
        <v>-427</v>
      </c>
      <c r="K8" s="533">
        <f t="shared" si="3"/>
        <v>-9.4672194754229205E-3</v>
      </c>
    </row>
    <row r="9" spans="1:11" s="441" customFormat="1" ht="18" customHeight="1">
      <c r="A9" s="596" t="s">
        <v>173</v>
      </c>
      <c r="B9" s="280">
        <v>390</v>
      </c>
      <c r="C9" s="281">
        <v>28448</v>
      </c>
      <c r="D9" s="75">
        <f t="shared" si="0"/>
        <v>5.5417138248695319E-2</v>
      </c>
      <c r="E9" s="280">
        <v>389</v>
      </c>
      <c r="F9" s="281">
        <v>28343</v>
      </c>
      <c r="G9" s="75">
        <f t="shared" si="1"/>
        <v>5.5056118663097654E-2</v>
      </c>
      <c r="H9"/>
      <c r="I9" s="597">
        <f t="shared" si="2"/>
        <v>-1</v>
      </c>
      <c r="J9" s="598">
        <f t="shared" si="2"/>
        <v>-105</v>
      </c>
      <c r="K9" s="533">
        <f t="shared" si="3"/>
        <v>-3.6909448818897637E-3</v>
      </c>
    </row>
    <row r="10" spans="1:11" s="441" customFormat="1" ht="18" customHeight="1">
      <c r="A10" s="596" t="s">
        <v>174</v>
      </c>
      <c r="B10" s="280">
        <v>850</v>
      </c>
      <c r="C10" s="281">
        <v>36511</v>
      </c>
      <c r="D10" s="75">
        <f t="shared" si="0"/>
        <v>7.112398532754903E-2</v>
      </c>
      <c r="E10" s="280">
        <v>796</v>
      </c>
      <c r="F10" s="281">
        <v>33980</v>
      </c>
      <c r="G10" s="75">
        <f t="shared" si="1"/>
        <v>6.6005959572806638E-2</v>
      </c>
      <c r="H10"/>
      <c r="I10" s="597">
        <f t="shared" si="2"/>
        <v>-54</v>
      </c>
      <c r="J10" s="598">
        <f t="shared" si="2"/>
        <v>-2531</v>
      </c>
      <c r="K10" s="533">
        <f t="shared" si="3"/>
        <v>-6.9321574320067927E-2</v>
      </c>
    </row>
    <row r="11" spans="1:11" s="441" customFormat="1" ht="18" customHeight="1">
      <c r="A11" s="596" t="s">
        <v>175</v>
      </c>
      <c r="B11" s="280">
        <v>3325</v>
      </c>
      <c r="C11" s="281">
        <v>44290</v>
      </c>
      <c r="D11" s="75">
        <f t="shared" si="0"/>
        <v>8.6277596071242815E-2</v>
      </c>
      <c r="E11" s="280">
        <v>3275</v>
      </c>
      <c r="F11" s="281">
        <v>43360</v>
      </c>
      <c r="G11" s="75">
        <f t="shared" si="1"/>
        <v>8.422655700638304E-2</v>
      </c>
      <c r="H11"/>
      <c r="I11" s="597">
        <f t="shared" si="2"/>
        <v>-50</v>
      </c>
      <c r="J11" s="598">
        <f t="shared" si="2"/>
        <v>-930</v>
      </c>
      <c r="K11" s="533">
        <f t="shared" si="3"/>
        <v>-2.099796793858659E-2</v>
      </c>
    </row>
    <row r="12" spans="1:11" s="441" customFormat="1" ht="18" customHeight="1">
      <c r="A12" s="596" t="s">
        <v>176</v>
      </c>
      <c r="B12" s="280">
        <v>2982</v>
      </c>
      <c r="C12" s="281">
        <v>12801</v>
      </c>
      <c r="D12" s="75">
        <f t="shared" si="0"/>
        <v>2.4936543402754103E-2</v>
      </c>
      <c r="E12" s="280">
        <v>2956</v>
      </c>
      <c r="F12" s="281">
        <v>12874</v>
      </c>
      <c r="G12" s="75">
        <f t="shared" si="1"/>
        <v>2.5007672852863819E-2</v>
      </c>
      <c r="H12"/>
      <c r="I12" s="597">
        <f t="shared" si="2"/>
        <v>-26</v>
      </c>
      <c r="J12" s="598">
        <f t="shared" si="2"/>
        <v>73</v>
      </c>
      <c r="K12" s="533">
        <f t="shared" si="3"/>
        <v>5.7026794781657687E-3</v>
      </c>
    </row>
    <row r="13" spans="1:11" s="441" customFormat="1" ht="18" customHeight="1">
      <c r="A13" s="596" t="s">
        <v>177</v>
      </c>
      <c r="B13" s="280">
        <v>8051</v>
      </c>
      <c r="C13" s="281">
        <v>11625</v>
      </c>
      <c r="D13" s="75">
        <f t="shared" si="0"/>
        <v>2.2645677451528509E-2</v>
      </c>
      <c r="E13" s="280">
        <v>8075</v>
      </c>
      <c r="F13" s="281">
        <v>11395</v>
      </c>
      <c r="G13" s="75">
        <f t="shared" si="1"/>
        <v>2.2134723641322296E-2</v>
      </c>
      <c r="H13"/>
      <c r="I13" s="597">
        <f t="shared" si="2"/>
        <v>24</v>
      </c>
      <c r="J13" s="598">
        <f t="shared" si="2"/>
        <v>-230</v>
      </c>
      <c r="K13" s="533">
        <f t="shared" si="3"/>
        <v>-1.9784946236559142E-2</v>
      </c>
    </row>
    <row r="14" spans="1:11" s="441" customFormat="1" ht="18" customHeight="1">
      <c r="A14" s="596" t="s">
        <v>178</v>
      </c>
      <c r="B14" s="280">
        <v>3149</v>
      </c>
      <c r="C14" s="281">
        <v>1330</v>
      </c>
      <c r="D14" s="75">
        <f t="shared" si="0"/>
        <v>2.5908603019813262E-3</v>
      </c>
      <c r="E14" s="280">
        <v>3010</v>
      </c>
      <c r="F14" s="281">
        <v>1276</v>
      </c>
      <c r="G14" s="75">
        <f t="shared" si="1"/>
        <v>2.4786228491730801E-3</v>
      </c>
      <c r="H14"/>
      <c r="I14" s="597">
        <f t="shared" si="2"/>
        <v>-139</v>
      </c>
      <c r="J14" s="598">
        <f t="shared" si="2"/>
        <v>-54</v>
      </c>
      <c r="K14" s="533">
        <f t="shared" si="3"/>
        <v>-4.06015037593985E-2</v>
      </c>
    </row>
    <row r="15" spans="1:11" s="441" customFormat="1" ht="18" customHeight="1">
      <c r="A15" s="596" t="s">
        <v>179</v>
      </c>
      <c r="B15" s="280">
        <v>2016</v>
      </c>
      <c r="C15" s="281">
        <v>411</v>
      </c>
      <c r="D15" s="75">
        <f t="shared" si="0"/>
        <v>8.0063427377016923E-4</v>
      </c>
      <c r="E15" s="280">
        <v>1900</v>
      </c>
      <c r="F15" s="281">
        <v>386</v>
      </c>
      <c r="G15" s="75">
        <f t="shared" si="1"/>
        <v>7.4980283681881578E-4</v>
      </c>
      <c r="H15"/>
      <c r="I15" s="597">
        <f t="shared" si="2"/>
        <v>-116</v>
      </c>
      <c r="J15" s="598">
        <f t="shared" si="2"/>
        <v>-25</v>
      </c>
      <c r="K15" s="533">
        <f t="shared" si="3"/>
        <v>-6.0827250608272508E-2</v>
      </c>
    </row>
    <row r="16" spans="1:11" s="441" customFormat="1" ht="18" customHeight="1">
      <c r="A16" s="596" t="s">
        <v>180</v>
      </c>
      <c r="B16" s="280">
        <v>915</v>
      </c>
      <c r="C16" s="281">
        <v>81</v>
      </c>
      <c r="D16" s="75">
        <f t="shared" si="0"/>
        <v>1.5778923643645671E-4</v>
      </c>
      <c r="E16" s="280">
        <v>916</v>
      </c>
      <c r="F16" s="281">
        <v>80</v>
      </c>
      <c r="G16" s="75">
        <f t="shared" si="1"/>
        <v>1.5539955167229343E-4</v>
      </c>
      <c r="H16"/>
      <c r="I16" s="597">
        <f t="shared" si="2"/>
        <v>1</v>
      </c>
      <c r="J16" s="598">
        <f t="shared" si="2"/>
        <v>-1</v>
      </c>
      <c r="K16" s="533">
        <f t="shared" si="3"/>
        <v>-1.2345679012345678E-2</v>
      </c>
    </row>
    <row r="17" spans="1:11" s="441" customFormat="1" ht="18" customHeight="1">
      <c r="A17" s="596" t="s">
        <v>181</v>
      </c>
      <c r="B17" s="280">
        <v>740</v>
      </c>
      <c r="C17" s="281">
        <v>33</v>
      </c>
      <c r="D17" s="75">
        <f t="shared" si="0"/>
        <v>6.4284503733371255E-5</v>
      </c>
      <c r="E17" s="280">
        <v>762</v>
      </c>
      <c r="F17" s="281">
        <v>34</v>
      </c>
      <c r="G17" s="75">
        <f t="shared" si="1"/>
        <v>6.6044809460724706E-5</v>
      </c>
      <c r="H17"/>
      <c r="I17" s="597">
        <f t="shared" si="2"/>
        <v>22</v>
      </c>
      <c r="J17" s="598">
        <f t="shared" si="2"/>
        <v>1</v>
      </c>
      <c r="K17" s="533">
        <f t="shared" si="3"/>
        <v>3.0303030303030304E-2</v>
      </c>
    </row>
    <row r="18" spans="1:11" s="441" customFormat="1" ht="18" customHeight="1" thickBot="1">
      <c r="A18" s="599" t="s">
        <v>182</v>
      </c>
      <c r="B18" s="282">
        <v>1298</v>
      </c>
      <c r="C18" s="283">
        <v>14</v>
      </c>
      <c r="D18" s="76">
        <f t="shared" si="0"/>
        <v>2.7272213705066592E-5</v>
      </c>
      <c r="E18" s="282">
        <v>944</v>
      </c>
      <c r="F18" s="283">
        <v>11</v>
      </c>
      <c r="G18" s="76">
        <f t="shared" si="1"/>
        <v>2.1367438354940346E-5</v>
      </c>
      <c r="H18"/>
      <c r="I18" s="600">
        <f t="shared" si="2"/>
        <v>-354</v>
      </c>
      <c r="J18" s="601">
        <f t="shared" si="2"/>
        <v>-3</v>
      </c>
      <c r="K18" s="535">
        <f t="shared" si="3"/>
        <v>-0.21428571428571427</v>
      </c>
    </row>
    <row r="19" spans="1:11" s="609" customFormat="1" ht="18" customHeight="1" thickBot="1">
      <c r="A19" s="602" t="s">
        <v>144</v>
      </c>
      <c r="B19" s="603">
        <f>SUM(B5:B18)</f>
        <v>24742</v>
      </c>
      <c r="C19" s="603">
        <f>SUM(C5:C18)</f>
        <v>513343</v>
      </c>
      <c r="D19" s="604">
        <f t="shared" si="0"/>
        <v>1</v>
      </c>
      <c r="E19" s="603">
        <f>SUM(E5:E18)</f>
        <v>24035</v>
      </c>
      <c r="F19" s="603">
        <f>SUM(F5:F18)</f>
        <v>514802</v>
      </c>
      <c r="G19" s="605">
        <f t="shared" si="1"/>
        <v>1</v>
      </c>
      <c r="H19"/>
      <c r="I19" s="606">
        <f t="shared" si="2"/>
        <v>-707</v>
      </c>
      <c r="J19" s="607">
        <f t="shared" si="2"/>
        <v>1459</v>
      </c>
      <c r="K19" s="608">
        <f t="shared" si="3"/>
        <v>2.8421542711208683E-3</v>
      </c>
    </row>
    <row r="21" spans="1:11">
      <c r="A21" s="583"/>
      <c r="E21" s="610"/>
      <c r="F21" s="610"/>
    </row>
    <row r="22" spans="1:11">
      <c r="I22" s="611"/>
    </row>
  </sheetData>
  <mergeCells count="3">
    <mergeCell ref="B3:D3"/>
    <mergeCell ref="E3:G3"/>
    <mergeCell ref="I3:K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Normal="100" workbookViewId="0">
      <selection activeCell="F29" sqref="F29"/>
    </sheetView>
  </sheetViews>
  <sheetFormatPr baseColWidth="10" defaultColWidth="11.5703125" defaultRowHeight="15"/>
  <cols>
    <col min="1" max="1" width="29.7109375" style="434" customWidth="1"/>
    <col min="2" max="7" width="11.5703125" style="434"/>
    <col min="8" max="8" width="2.28515625" style="434" customWidth="1"/>
    <col min="9" max="16384" width="11.5703125" style="434"/>
  </cols>
  <sheetData>
    <row r="1" spans="1:12" s="523" customFormat="1" ht="45" customHeight="1">
      <c r="A1" s="432" t="s">
        <v>183</v>
      </c>
      <c r="B1" s="432"/>
      <c r="C1" s="432"/>
      <c r="D1" s="432"/>
      <c r="E1" s="432"/>
      <c r="F1" s="432"/>
      <c r="G1" s="432"/>
      <c r="H1" s="432"/>
      <c r="I1" s="432"/>
      <c r="J1" s="432"/>
      <c r="K1" s="432"/>
    </row>
    <row r="2" spans="1:12" s="523" customFormat="1" ht="15" customHeight="1" thickBot="1">
      <c r="A2" s="432"/>
      <c r="B2" s="432"/>
      <c r="C2" s="432"/>
      <c r="D2" s="432"/>
      <c r="E2" s="432"/>
      <c r="F2" s="432"/>
      <c r="G2" s="432"/>
      <c r="H2" s="432"/>
      <c r="I2" s="432"/>
      <c r="J2" s="432"/>
      <c r="K2" s="432"/>
    </row>
    <row r="3" spans="1:12" ht="15.75" thickBot="1">
      <c r="A3" s="584"/>
      <c r="B3" s="1087">
        <v>43100</v>
      </c>
      <c r="C3" s="1088"/>
      <c r="D3" s="1089"/>
      <c r="E3" s="1087">
        <v>43465</v>
      </c>
      <c r="F3" s="1088"/>
      <c r="G3" s="1089"/>
      <c r="H3"/>
      <c r="I3" s="1090" t="s">
        <v>167</v>
      </c>
      <c r="J3" s="1091"/>
      <c r="K3" s="1092"/>
    </row>
    <row r="4" spans="1:12" s="73" customFormat="1" ht="27" customHeight="1" thickBot="1">
      <c r="A4" s="612"/>
      <c r="B4" s="445" t="s">
        <v>166</v>
      </c>
      <c r="C4" s="588" t="s">
        <v>0</v>
      </c>
      <c r="D4" s="589" t="s">
        <v>471</v>
      </c>
      <c r="E4" s="445" t="s">
        <v>166</v>
      </c>
      <c r="F4" s="588" t="s">
        <v>0</v>
      </c>
      <c r="G4" s="589" t="s">
        <v>471</v>
      </c>
      <c r="H4"/>
      <c r="I4" s="590" t="s">
        <v>599</v>
      </c>
      <c r="J4" s="591" t="s">
        <v>0</v>
      </c>
      <c r="K4" s="592" t="s">
        <v>1</v>
      </c>
    </row>
    <row r="5" spans="1:12" s="441" customFormat="1" ht="18" customHeight="1">
      <c r="A5" s="613" t="s">
        <v>145</v>
      </c>
      <c r="B5" s="278">
        <v>500</v>
      </c>
      <c r="C5" s="279">
        <v>74757</v>
      </c>
      <c r="D5" s="74">
        <f t="shared" ref="D5:D27" si="0">C5/$C$27</f>
        <v>0.14562777713926167</v>
      </c>
      <c r="E5" s="278">
        <v>454</v>
      </c>
      <c r="F5" s="279">
        <v>76189</v>
      </c>
      <c r="G5" s="74">
        <f>F5/$F$27</f>
        <v>0.14799670552950456</v>
      </c>
      <c r="H5"/>
      <c r="I5" s="594">
        <f t="shared" ref="I5:J27" si="1">E5-B5</f>
        <v>-46</v>
      </c>
      <c r="J5" s="595">
        <f t="shared" si="1"/>
        <v>1432</v>
      </c>
      <c r="K5" s="531">
        <f t="shared" ref="K5:K27" si="2">J5/C5</f>
        <v>1.915539681902698E-2</v>
      </c>
      <c r="L5" s="434"/>
    </row>
    <row r="6" spans="1:12" s="441" customFormat="1" ht="18" customHeight="1">
      <c r="A6" s="614" t="s">
        <v>146</v>
      </c>
      <c r="B6" s="280">
        <v>6135</v>
      </c>
      <c r="C6" s="281">
        <v>305833</v>
      </c>
      <c r="D6" s="75">
        <f t="shared" si="0"/>
        <v>0.59576735243297363</v>
      </c>
      <c r="E6" s="280">
        <v>5816</v>
      </c>
      <c r="F6" s="281">
        <v>303712</v>
      </c>
      <c r="G6" s="75">
        <f t="shared" ref="G6:G27" si="3">F6/$F$27</f>
        <v>0.58995885796869474</v>
      </c>
      <c r="H6"/>
      <c r="I6" s="597">
        <f t="shared" si="1"/>
        <v>-319</v>
      </c>
      <c r="J6" s="598">
        <f t="shared" si="1"/>
        <v>-2121</v>
      </c>
      <c r="K6" s="533">
        <f t="shared" si="2"/>
        <v>-6.9351574225149015E-3</v>
      </c>
      <c r="L6" s="434"/>
    </row>
    <row r="7" spans="1:12" s="441" customFormat="1" ht="18" customHeight="1">
      <c r="A7" s="614" t="s">
        <v>147</v>
      </c>
      <c r="B7" s="280">
        <v>2</v>
      </c>
      <c r="C7" s="281">
        <v>1</v>
      </c>
      <c r="D7" s="75">
        <f t="shared" si="0"/>
        <v>1.948015264647614E-6</v>
      </c>
      <c r="E7" s="280"/>
      <c r="F7" s="281"/>
      <c r="G7" s="75">
        <f t="shared" si="3"/>
        <v>0</v>
      </c>
      <c r="H7"/>
      <c r="I7" s="597">
        <f t="shared" si="1"/>
        <v>-2</v>
      </c>
      <c r="J7" s="598">
        <f t="shared" si="1"/>
        <v>-1</v>
      </c>
      <c r="K7" s="533">
        <f t="shared" si="2"/>
        <v>-1</v>
      </c>
      <c r="L7" s="434"/>
    </row>
    <row r="8" spans="1:12" s="441" customFormat="1" ht="18" customHeight="1">
      <c r="A8" s="614" t="s">
        <v>148</v>
      </c>
      <c r="B8" s="280">
        <v>1652</v>
      </c>
      <c r="C8" s="281">
        <v>46023</v>
      </c>
      <c r="D8" s="75">
        <f t="shared" si="0"/>
        <v>8.9653506524877136E-2</v>
      </c>
      <c r="E8" s="280">
        <v>1545</v>
      </c>
      <c r="F8" s="281">
        <v>45139</v>
      </c>
      <c r="G8" s="75">
        <f t="shared" si="3"/>
        <v>8.7682254536695661E-2</v>
      </c>
      <c r="H8"/>
      <c r="I8" s="597">
        <f t="shared" si="1"/>
        <v>-107</v>
      </c>
      <c r="J8" s="598">
        <f t="shared" si="1"/>
        <v>-884</v>
      </c>
      <c r="K8" s="533">
        <f t="shared" si="2"/>
        <v>-1.9207787410642503E-2</v>
      </c>
      <c r="L8" s="434"/>
    </row>
    <row r="9" spans="1:12" s="441" customFormat="1" ht="18" customHeight="1">
      <c r="A9" s="614" t="s">
        <v>149</v>
      </c>
      <c r="B9" s="280">
        <v>161</v>
      </c>
      <c r="C9" s="281">
        <v>2507</v>
      </c>
      <c r="D9" s="75">
        <f t="shared" si="0"/>
        <v>4.8836742684715681E-3</v>
      </c>
      <c r="E9" s="280">
        <v>168</v>
      </c>
      <c r="F9" s="281">
        <v>2873</v>
      </c>
      <c r="G9" s="75">
        <f t="shared" si="3"/>
        <v>5.580786399431238E-3</v>
      </c>
      <c r="H9"/>
      <c r="I9" s="597">
        <f t="shared" si="1"/>
        <v>7</v>
      </c>
      <c r="J9" s="598">
        <f t="shared" si="1"/>
        <v>366</v>
      </c>
      <c r="K9" s="533">
        <f t="shared" si="2"/>
        <v>0.14599122457120065</v>
      </c>
      <c r="L9" s="434"/>
    </row>
    <row r="10" spans="1:12" s="441" customFormat="1" ht="18" customHeight="1">
      <c r="A10" s="614" t="s">
        <v>150</v>
      </c>
      <c r="B10" s="280">
        <v>134</v>
      </c>
      <c r="C10" s="281">
        <v>1575</v>
      </c>
      <c r="D10" s="75">
        <f t="shared" si="0"/>
        <v>3.0681240418199917E-3</v>
      </c>
      <c r="E10" s="280">
        <v>112</v>
      </c>
      <c r="F10" s="281">
        <v>1338</v>
      </c>
      <c r="G10" s="75">
        <f t="shared" si="3"/>
        <v>2.5990575017191073E-3</v>
      </c>
      <c r="H10"/>
      <c r="I10" s="597">
        <f t="shared" si="1"/>
        <v>-22</v>
      </c>
      <c r="J10" s="598">
        <f t="shared" si="1"/>
        <v>-237</v>
      </c>
      <c r="K10" s="533">
        <f t="shared" si="2"/>
        <v>-0.15047619047619049</v>
      </c>
      <c r="L10" s="434"/>
    </row>
    <row r="11" spans="1:12" s="441" customFormat="1" ht="18" customHeight="1">
      <c r="A11" s="614" t="s">
        <v>151</v>
      </c>
      <c r="B11" s="280">
        <v>28</v>
      </c>
      <c r="C11" s="281">
        <v>11</v>
      </c>
      <c r="D11" s="75">
        <f t="shared" si="0"/>
        <v>2.1428167911123752E-5</v>
      </c>
      <c r="E11" s="280">
        <v>20</v>
      </c>
      <c r="F11" s="281">
        <v>6</v>
      </c>
      <c r="G11" s="75">
        <f t="shared" si="3"/>
        <v>1.1654966375422007E-5</v>
      </c>
      <c r="H11"/>
      <c r="I11" s="597">
        <f t="shared" si="1"/>
        <v>-8</v>
      </c>
      <c r="J11" s="598">
        <f t="shared" si="1"/>
        <v>-5</v>
      </c>
      <c r="K11" s="533">
        <f t="shared" si="2"/>
        <v>-0.45454545454545453</v>
      </c>
      <c r="L11" s="434"/>
    </row>
    <row r="12" spans="1:12" s="441" customFormat="1" ht="18" customHeight="1">
      <c r="A12" s="614" t="s">
        <v>152</v>
      </c>
      <c r="B12" s="280">
        <v>140</v>
      </c>
      <c r="C12" s="281">
        <v>1694</v>
      </c>
      <c r="D12" s="75">
        <f t="shared" si="0"/>
        <v>3.2999378583130575E-3</v>
      </c>
      <c r="E12" s="280">
        <v>102</v>
      </c>
      <c r="F12" s="281">
        <v>1069</v>
      </c>
      <c r="G12" s="75">
        <f t="shared" si="3"/>
        <v>2.0765265092210208E-3</v>
      </c>
      <c r="H12"/>
      <c r="I12" s="597">
        <f t="shared" si="1"/>
        <v>-38</v>
      </c>
      <c r="J12" s="598">
        <f t="shared" si="1"/>
        <v>-625</v>
      </c>
      <c r="K12" s="533">
        <f t="shared" si="2"/>
        <v>-0.3689492325855962</v>
      </c>
      <c r="L12" s="434"/>
    </row>
    <row r="13" spans="1:12" s="441" customFormat="1" ht="18" customHeight="1">
      <c r="A13" s="614" t="s">
        <v>153</v>
      </c>
      <c r="B13" s="280">
        <v>6</v>
      </c>
      <c r="C13" s="281">
        <v>2</v>
      </c>
      <c r="D13" s="75">
        <f t="shared" si="0"/>
        <v>3.896030529295228E-6</v>
      </c>
      <c r="E13" s="280">
        <v>5</v>
      </c>
      <c r="F13" s="281">
        <v>4</v>
      </c>
      <c r="G13" s="75">
        <f t="shared" si="3"/>
        <v>7.7699775836146713E-6</v>
      </c>
      <c r="H13"/>
      <c r="I13" s="597">
        <f t="shared" si="1"/>
        <v>-1</v>
      </c>
      <c r="J13" s="598">
        <f t="shared" si="1"/>
        <v>2</v>
      </c>
      <c r="K13" s="533">
        <f t="shared" si="2"/>
        <v>1</v>
      </c>
      <c r="L13" s="434"/>
    </row>
    <row r="14" spans="1:12" s="441" customFormat="1" ht="18" customHeight="1">
      <c r="A14" s="614" t="s">
        <v>154</v>
      </c>
      <c r="B14" s="280">
        <v>9</v>
      </c>
      <c r="C14" s="281">
        <v>2</v>
      </c>
      <c r="D14" s="75">
        <f t="shared" si="0"/>
        <v>3.896030529295228E-6</v>
      </c>
      <c r="E14" s="280"/>
      <c r="F14" s="281"/>
      <c r="G14" s="75">
        <f t="shared" si="3"/>
        <v>0</v>
      </c>
      <c r="H14"/>
      <c r="I14" s="597">
        <f t="shared" si="1"/>
        <v>-9</v>
      </c>
      <c r="J14" s="598">
        <f t="shared" si="1"/>
        <v>-2</v>
      </c>
      <c r="K14" s="533">
        <f t="shared" si="2"/>
        <v>-1</v>
      </c>
      <c r="L14" s="434"/>
    </row>
    <row r="15" spans="1:12" s="441" customFormat="1" ht="18" customHeight="1">
      <c r="A15" s="614" t="s">
        <v>155</v>
      </c>
      <c r="B15" s="280">
        <v>231</v>
      </c>
      <c r="C15" s="281">
        <v>154</v>
      </c>
      <c r="D15" s="75">
        <f t="shared" si="0"/>
        <v>2.999943507557325E-4</v>
      </c>
      <c r="E15" s="280">
        <v>322</v>
      </c>
      <c r="F15" s="281">
        <v>209</v>
      </c>
      <c r="G15" s="75">
        <f t="shared" si="3"/>
        <v>4.0598132874386658E-4</v>
      </c>
      <c r="H15"/>
      <c r="I15" s="597">
        <f t="shared" si="1"/>
        <v>91</v>
      </c>
      <c r="J15" s="598">
        <f t="shared" si="1"/>
        <v>55</v>
      </c>
      <c r="K15" s="533">
        <f t="shared" si="2"/>
        <v>0.35714285714285715</v>
      </c>
      <c r="L15" s="434"/>
    </row>
    <row r="16" spans="1:12" s="441" customFormat="1" ht="18" customHeight="1">
      <c r="A16" s="614" t="s">
        <v>156</v>
      </c>
      <c r="B16" s="280">
        <v>29</v>
      </c>
      <c r="C16" s="281">
        <v>55</v>
      </c>
      <c r="D16" s="75">
        <f t="shared" si="0"/>
        <v>1.0714083955561876E-4</v>
      </c>
      <c r="E16" s="280">
        <v>29</v>
      </c>
      <c r="F16" s="281">
        <v>168</v>
      </c>
      <c r="G16" s="75">
        <f t="shared" si="3"/>
        <v>3.2633905851181619E-4</v>
      </c>
      <c r="H16"/>
      <c r="I16" s="597">
        <f t="shared" si="1"/>
        <v>0</v>
      </c>
      <c r="J16" s="598">
        <f t="shared" si="1"/>
        <v>113</v>
      </c>
      <c r="K16" s="533">
        <f t="shared" si="2"/>
        <v>2.0545454545454547</v>
      </c>
      <c r="L16" s="434"/>
    </row>
    <row r="17" spans="1:12" s="441" customFormat="1" ht="18" customHeight="1">
      <c r="A17" s="614" t="s">
        <v>157</v>
      </c>
      <c r="B17" s="280">
        <v>4</v>
      </c>
      <c r="C17" s="281">
        <v>27</v>
      </c>
      <c r="D17" s="75">
        <f t="shared" si="0"/>
        <v>5.2596412145485569E-5</v>
      </c>
      <c r="E17" s="280">
        <v>3</v>
      </c>
      <c r="F17" s="281">
        <v>5</v>
      </c>
      <c r="G17" s="75">
        <f t="shared" si="3"/>
        <v>9.7124719795183391E-6</v>
      </c>
      <c r="H17"/>
      <c r="I17" s="597">
        <f t="shared" si="1"/>
        <v>-1</v>
      </c>
      <c r="J17" s="598">
        <f t="shared" si="1"/>
        <v>-22</v>
      </c>
      <c r="K17" s="533">
        <f t="shared" si="2"/>
        <v>-0.81481481481481477</v>
      </c>
      <c r="L17" s="434"/>
    </row>
    <row r="18" spans="1:12" s="441" customFormat="1" ht="18" customHeight="1">
      <c r="A18" s="614" t="s">
        <v>158</v>
      </c>
      <c r="B18" s="280">
        <v>3</v>
      </c>
      <c r="C18" s="281">
        <v>4</v>
      </c>
      <c r="D18" s="75">
        <f t="shared" si="0"/>
        <v>7.792061058590456E-6</v>
      </c>
      <c r="E18" s="280">
        <v>7</v>
      </c>
      <c r="F18" s="281">
        <v>31</v>
      </c>
      <c r="G18" s="75">
        <f t="shared" si="3"/>
        <v>6.0217326273013703E-5</v>
      </c>
      <c r="H18"/>
      <c r="I18" s="597">
        <f t="shared" si="1"/>
        <v>4</v>
      </c>
      <c r="J18" s="598">
        <f t="shared" si="1"/>
        <v>27</v>
      </c>
      <c r="K18" s="533">
        <f t="shared" si="2"/>
        <v>6.75</v>
      </c>
      <c r="L18" s="434"/>
    </row>
    <row r="19" spans="1:12" s="441" customFormat="1" ht="18" customHeight="1">
      <c r="A19" s="614" t="s">
        <v>159</v>
      </c>
      <c r="B19" s="280">
        <v>2</v>
      </c>
      <c r="C19" s="281">
        <v>1</v>
      </c>
      <c r="D19" s="75">
        <f t="shared" si="0"/>
        <v>1.948015264647614E-6</v>
      </c>
      <c r="E19" s="280">
        <v>2</v>
      </c>
      <c r="F19" s="281">
        <v>3</v>
      </c>
      <c r="G19" s="75">
        <f t="shared" si="3"/>
        <v>5.8274831877110035E-6</v>
      </c>
      <c r="H19"/>
      <c r="I19" s="597">
        <f t="shared" si="1"/>
        <v>0</v>
      </c>
      <c r="J19" s="598">
        <f t="shared" si="1"/>
        <v>2</v>
      </c>
      <c r="K19" s="533">
        <f t="shared" si="2"/>
        <v>2</v>
      </c>
      <c r="L19" s="434"/>
    </row>
    <row r="20" spans="1:12" s="441" customFormat="1" ht="18" customHeight="1">
      <c r="A20" s="614" t="s">
        <v>590</v>
      </c>
      <c r="B20" s="280">
        <v>1</v>
      </c>
      <c r="C20" s="281">
        <v>1</v>
      </c>
      <c r="D20" s="75">
        <f t="shared" si="0"/>
        <v>1.948015264647614E-6</v>
      </c>
      <c r="E20" s="280">
        <v>2</v>
      </c>
      <c r="F20" s="281">
        <v>1</v>
      </c>
      <c r="G20" s="75">
        <f t="shared" si="3"/>
        <v>1.9424943959036678E-6</v>
      </c>
      <c r="H20"/>
      <c r="I20" s="597">
        <f t="shared" si="1"/>
        <v>1</v>
      </c>
      <c r="J20" s="598">
        <f t="shared" si="1"/>
        <v>0</v>
      </c>
      <c r="K20" s="533">
        <f t="shared" si="2"/>
        <v>0</v>
      </c>
      <c r="L20" s="434"/>
    </row>
    <row r="21" spans="1:12" s="441" customFormat="1" ht="18" customHeight="1">
      <c r="A21" s="614" t="s">
        <v>160</v>
      </c>
      <c r="B21" s="280">
        <v>32</v>
      </c>
      <c r="C21" s="281">
        <v>9104</v>
      </c>
      <c r="D21" s="75">
        <f t="shared" si="0"/>
        <v>1.7734730969351877E-2</v>
      </c>
      <c r="E21" s="280">
        <v>31</v>
      </c>
      <c r="F21" s="281">
        <v>8705</v>
      </c>
      <c r="G21" s="75">
        <f t="shared" si="3"/>
        <v>1.6909413716341429E-2</v>
      </c>
      <c r="H21"/>
      <c r="I21" s="597">
        <f t="shared" si="1"/>
        <v>-1</v>
      </c>
      <c r="J21" s="598">
        <f t="shared" si="1"/>
        <v>-399</v>
      </c>
      <c r="K21" s="533">
        <f t="shared" si="2"/>
        <v>-4.3826889279437613E-2</v>
      </c>
      <c r="L21" s="434"/>
    </row>
    <row r="22" spans="1:12" s="441" customFormat="1" ht="18" customHeight="1">
      <c r="A22" s="614" t="s">
        <v>161</v>
      </c>
      <c r="B22" s="280">
        <v>87</v>
      </c>
      <c r="C22" s="281">
        <v>272</v>
      </c>
      <c r="D22" s="75">
        <f t="shared" si="0"/>
        <v>5.298601519841509E-4</v>
      </c>
      <c r="E22" s="280">
        <v>49</v>
      </c>
      <c r="F22" s="281">
        <v>187</v>
      </c>
      <c r="G22" s="75">
        <f t="shared" si="3"/>
        <v>3.6324645203398588E-4</v>
      </c>
      <c r="H22"/>
      <c r="I22" s="597">
        <f t="shared" si="1"/>
        <v>-38</v>
      </c>
      <c r="J22" s="598">
        <f t="shared" si="1"/>
        <v>-85</v>
      </c>
      <c r="K22" s="533">
        <f t="shared" si="2"/>
        <v>-0.3125</v>
      </c>
      <c r="L22" s="434"/>
    </row>
    <row r="23" spans="1:12" s="441" customFormat="1" ht="18" customHeight="1">
      <c r="A23" s="614" t="s">
        <v>162</v>
      </c>
      <c r="B23" s="280">
        <v>12</v>
      </c>
      <c r="C23" s="281">
        <v>56</v>
      </c>
      <c r="D23" s="75">
        <f t="shared" si="0"/>
        <v>1.0908885482026637E-4</v>
      </c>
      <c r="E23" s="280">
        <v>8</v>
      </c>
      <c r="F23" s="281">
        <v>14</v>
      </c>
      <c r="G23" s="75">
        <f t="shared" si="3"/>
        <v>2.719492154265135E-5</v>
      </c>
      <c r="H23"/>
      <c r="I23" s="597">
        <f t="shared" si="1"/>
        <v>-4</v>
      </c>
      <c r="J23" s="598">
        <f t="shared" si="1"/>
        <v>-42</v>
      </c>
      <c r="K23" s="533">
        <f t="shared" si="2"/>
        <v>-0.75</v>
      </c>
      <c r="L23" s="434"/>
    </row>
    <row r="24" spans="1:12" s="441" customFormat="1" ht="18" customHeight="1">
      <c r="A24" s="614" t="s">
        <v>163</v>
      </c>
      <c r="B24" s="280">
        <v>3354</v>
      </c>
      <c r="C24" s="281">
        <v>9080</v>
      </c>
      <c r="D24" s="75">
        <f t="shared" si="0"/>
        <v>1.7687978603000334E-2</v>
      </c>
      <c r="E24" s="280">
        <v>2850</v>
      </c>
      <c r="F24" s="281">
        <v>8401</v>
      </c>
      <c r="G24" s="75">
        <f t="shared" si="3"/>
        <v>1.6318895419986712E-2</v>
      </c>
      <c r="H24"/>
      <c r="I24" s="597">
        <f t="shared" si="1"/>
        <v>-504</v>
      </c>
      <c r="J24" s="598">
        <f t="shared" si="1"/>
        <v>-679</v>
      </c>
      <c r="K24" s="533">
        <f t="shared" si="2"/>
        <v>-7.4779735682819384E-2</v>
      </c>
      <c r="L24" s="434"/>
    </row>
    <row r="25" spans="1:12" s="441" customFormat="1" ht="18" customHeight="1">
      <c r="A25" s="614" t="s">
        <v>164</v>
      </c>
      <c r="B25" s="280">
        <v>561</v>
      </c>
      <c r="C25" s="281">
        <v>1285</v>
      </c>
      <c r="D25" s="75">
        <f t="shared" si="0"/>
        <v>2.5031996150721835E-3</v>
      </c>
      <c r="E25" s="280">
        <v>684</v>
      </c>
      <c r="F25" s="281">
        <v>1641</v>
      </c>
      <c r="G25" s="75">
        <f t="shared" si="3"/>
        <v>3.1876333036779188E-3</v>
      </c>
      <c r="H25"/>
      <c r="I25" s="597">
        <f t="shared" si="1"/>
        <v>123</v>
      </c>
      <c r="J25" s="598">
        <f t="shared" si="1"/>
        <v>356</v>
      </c>
      <c r="K25" s="533">
        <f t="shared" si="2"/>
        <v>0.27704280155642025</v>
      </c>
      <c r="L25" s="434"/>
    </row>
    <row r="26" spans="1:12" s="441" customFormat="1" ht="18" customHeight="1" thickBot="1">
      <c r="A26" s="614" t="s">
        <v>165</v>
      </c>
      <c r="B26" s="282">
        <v>11659</v>
      </c>
      <c r="C26" s="283">
        <v>60899</v>
      </c>
      <c r="D26" s="76">
        <f t="shared" si="0"/>
        <v>0.11863218160177504</v>
      </c>
      <c r="E26" s="282">
        <v>11826</v>
      </c>
      <c r="F26" s="283">
        <v>65110</v>
      </c>
      <c r="G26" s="76">
        <f t="shared" si="3"/>
        <v>0.12647581011728781</v>
      </c>
      <c r="H26"/>
      <c r="I26" s="597">
        <f t="shared" si="1"/>
        <v>167</v>
      </c>
      <c r="J26" s="598">
        <f t="shared" si="1"/>
        <v>4211</v>
      </c>
      <c r="K26" s="535">
        <f t="shared" si="2"/>
        <v>6.9147276638368449E-2</v>
      </c>
      <c r="L26" s="434"/>
    </row>
    <row r="27" spans="1:12" s="609" customFormat="1" ht="18" customHeight="1" thickBot="1">
      <c r="A27" s="615" t="s">
        <v>144</v>
      </c>
      <c r="B27" s="603">
        <f>SUM(B5:B26)</f>
        <v>24742</v>
      </c>
      <c r="C27" s="603">
        <f>SUM(C5:C26)</f>
        <v>513343</v>
      </c>
      <c r="D27" s="605">
        <f t="shared" si="0"/>
        <v>1</v>
      </c>
      <c r="E27" s="616">
        <v>24035</v>
      </c>
      <c r="F27" s="603">
        <v>514802</v>
      </c>
      <c r="G27" s="605">
        <f t="shared" si="3"/>
        <v>1</v>
      </c>
      <c r="H27"/>
      <c r="I27" s="606">
        <f t="shared" si="1"/>
        <v>-707</v>
      </c>
      <c r="J27" s="607">
        <f t="shared" si="1"/>
        <v>1459</v>
      </c>
      <c r="K27" s="608">
        <f t="shared" si="2"/>
        <v>2.8421542711208683E-3</v>
      </c>
      <c r="L27" s="434"/>
    </row>
    <row r="29" spans="1:12">
      <c r="F29" s="583"/>
    </row>
  </sheetData>
  <mergeCells count="3">
    <mergeCell ref="B3:D3"/>
    <mergeCell ref="E3:G3"/>
    <mergeCell ref="I3:K3"/>
  </mergeCells>
  <printOptions horizontalCentered="1"/>
  <pageMargins left="0" right="0" top="0.35433070866141736" bottom="0.31496062992125984" header="0" footer="0.19685039370078741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>
      <selection activeCell="A30" sqref="A30"/>
    </sheetView>
  </sheetViews>
  <sheetFormatPr baseColWidth="10" defaultColWidth="8.85546875" defaultRowHeight="12.75"/>
  <cols>
    <col min="1" max="1" width="69" style="368" customWidth="1"/>
    <col min="2" max="2" width="18.42578125" style="368" customWidth="1"/>
    <col min="3" max="3" width="22.140625" style="368" customWidth="1"/>
    <col min="4" max="16384" width="8.85546875" style="368"/>
  </cols>
  <sheetData>
    <row r="1" spans="1:11" s="79" customFormat="1" ht="45" customHeight="1">
      <c r="A1" s="82" t="s">
        <v>184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 s="80" customFormat="1"/>
    <row r="3" spans="1:11" s="372" customFormat="1"/>
    <row r="4" spans="1:11" s="372" customFormat="1"/>
    <row r="5" spans="1:11" s="372" customFormat="1"/>
    <row r="6" spans="1:11" s="372" customFormat="1"/>
    <row r="7" spans="1:11" s="372" customFormat="1"/>
    <row r="8" spans="1:11" s="372" customFormat="1"/>
    <row r="9" spans="1:11" s="372" customFormat="1"/>
    <row r="10" spans="1:11" s="372" customFormat="1"/>
    <row r="11" spans="1:11" s="372" customFormat="1"/>
    <row r="12" spans="1:11" s="372" customFormat="1"/>
    <row r="13" spans="1:11" s="372" customFormat="1"/>
    <row r="14" spans="1:11" s="372" customFormat="1"/>
    <row r="15" spans="1:11" s="372" customFormat="1"/>
    <row r="16" spans="1:11" s="372" customFormat="1"/>
    <row r="17" spans="1:2" s="372" customFormat="1"/>
    <row r="18" spans="1:2" s="372" customFormat="1"/>
    <row r="19" spans="1:2" s="372" customFormat="1"/>
    <row r="20" spans="1:2" s="372" customFormat="1"/>
    <row r="21" spans="1:2" s="372" customFormat="1"/>
    <row r="22" spans="1:2" s="372" customFormat="1"/>
    <row r="23" spans="1:2" s="372" customFormat="1"/>
    <row r="24" spans="1:2" s="372" customFormat="1"/>
    <row r="25" spans="1:2" s="372" customFormat="1"/>
    <row r="26" spans="1:2" s="372" customFormat="1"/>
    <row r="27" spans="1:2" s="372" customFormat="1"/>
    <row r="28" spans="1:2" s="372" customFormat="1"/>
    <row r="29" spans="1:2" s="372" customFormat="1"/>
    <row r="30" spans="1:2" s="372" customFormat="1" ht="13.5" thickBot="1">
      <c r="A30" s="969"/>
    </row>
    <row r="31" spans="1:2" s="372" customFormat="1" ht="24.75" thickBot="1">
      <c r="A31" s="391"/>
      <c r="B31" s="873" t="s">
        <v>638</v>
      </c>
    </row>
    <row r="32" spans="1:2" s="372" customFormat="1" ht="18" customHeight="1">
      <c r="A32" s="874" t="s">
        <v>536</v>
      </c>
      <c r="B32" s="1044">
        <v>0.36680000000000001</v>
      </c>
    </row>
    <row r="33" spans="1:2" s="372" customFormat="1" ht="18" customHeight="1">
      <c r="A33" s="875" t="s">
        <v>537</v>
      </c>
      <c r="B33" s="1045">
        <v>0.24629999999999999</v>
      </c>
    </row>
    <row r="34" spans="1:2" s="372" customFormat="1" ht="18" customHeight="1">
      <c r="A34" s="875" t="s">
        <v>698</v>
      </c>
      <c r="B34" s="1045">
        <v>0.1036</v>
      </c>
    </row>
    <row r="35" spans="1:2" s="372" customFormat="1" ht="18" customHeight="1">
      <c r="A35" s="875" t="s">
        <v>538</v>
      </c>
      <c r="B35" s="1045">
        <v>4.3400000000000001E-2</v>
      </c>
    </row>
    <row r="36" spans="1:2" s="372" customFormat="1" ht="18" customHeight="1">
      <c r="A36" s="875" t="s">
        <v>539</v>
      </c>
      <c r="B36" s="1045">
        <v>5.0299999999999997E-2</v>
      </c>
    </row>
    <row r="37" spans="1:2" s="372" customFormat="1" ht="18" customHeight="1" thickBot="1">
      <c r="A37" s="876" t="s">
        <v>540</v>
      </c>
      <c r="B37" s="1046">
        <v>0.18959999999999999</v>
      </c>
    </row>
    <row r="40" spans="1:2">
      <c r="B40" s="381"/>
    </row>
  </sheetData>
  <printOptions horizontalCentered="1"/>
  <pageMargins left="0" right="0" top="0.35433070866141736" bottom="0.31496062992125984" header="0" footer="0.19685039370078741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opLeftCell="A4" zoomScaleNormal="100" workbookViewId="0">
      <selection activeCell="A25" sqref="A25"/>
    </sheetView>
  </sheetViews>
  <sheetFormatPr baseColWidth="10" defaultColWidth="8.85546875" defaultRowHeight="12.75"/>
  <cols>
    <col min="1" max="1" width="11.140625" style="46" customWidth="1"/>
    <col min="2" max="2" width="12" style="46" customWidth="1"/>
    <col min="3" max="3" width="13.7109375" style="46" customWidth="1"/>
    <col min="4" max="7" width="15.7109375" style="46" customWidth="1"/>
    <col min="8" max="16384" width="8.85546875" style="46"/>
  </cols>
  <sheetData>
    <row r="1" spans="1:12" s="79" customFormat="1" ht="45" customHeight="1">
      <c r="A1" s="82" t="s">
        <v>187</v>
      </c>
      <c r="B1" s="82"/>
      <c r="C1" s="82"/>
      <c r="D1" s="82"/>
      <c r="E1" s="82"/>
      <c r="F1" s="82"/>
      <c r="G1" s="82"/>
      <c r="H1" s="82"/>
      <c r="I1" s="81"/>
      <c r="J1" s="81"/>
      <c r="K1" s="81"/>
      <c r="L1" s="81"/>
    </row>
    <row r="2" spans="1:12" ht="15" customHeight="1">
      <c r="C2" s="85"/>
    </row>
    <row r="19" spans="1:7" ht="30" customHeight="1"/>
    <row r="20" spans="1:7" ht="18" customHeight="1"/>
    <row r="21" spans="1:7" ht="18" customHeight="1"/>
    <row r="22" spans="1:7" ht="18" customHeight="1"/>
    <row r="23" spans="1:7" ht="18" customHeight="1"/>
    <row r="24" spans="1:7" ht="18" customHeight="1"/>
    <row r="25" spans="1:7" ht="18" customHeight="1" thickBot="1">
      <c r="A25" s="969"/>
    </row>
    <row r="26" spans="1:7" ht="24.95" customHeight="1">
      <c r="A26" s="879" t="s">
        <v>185</v>
      </c>
      <c r="B26" s="880" t="s">
        <v>186</v>
      </c>
      <c r="D26"/>
      <c r="E26"/>
      <c r="F26"/>
      <c r="G26"/>
    </row>
    <row r="27" spans="1:7" ht="18" customHeight="1">
      <c r="A27" s="877">
        <v>2009</v>
      </c>
      <c r="B27" s="881">
        <v>86679</v>
      </c>
      <c r="D27"/>
      <c r="E27"/>
      <c r="F27"/>
      <c r="G27"/>
    </row>
    <row r="28" spans="1:7" ht="18" customHeight="1">
      <c r="A28" s="877">
        <v>2010</v>
      </c>
      <c r="B28" s="881">
        <v>76275</v>
      </c>
      <c r="D28"/>
      <c r="E28"/>
      <c r="F28"/>
      <c r="G28"/>
    </row>
    <row r="29" spans="1:7" ht="18" customHeight="1">
      <c r="A29" s="877">
        <v>2011</v>
      </c>
      <c r="B29" s="881">
        <v>75838</v>
      </c>
      <c r="D29"/>
      <c r="E29"/>
      <c r="F29"/>
      <c r="G29"/>
    </row>
    <row r="30" spans="1:7" ht="18" customHeight="1">
      <c r="A30" s="877">
        <v>2012</v>
      </c>
      <c r="B30" s="881">
        <v>70229</v>
      </c>
      <c r="D30"/>
      <c r="E30"/>
      <c r="F30"/>
      <c r="G30"/>
    </row>
    <row r="31" spans="1:7" ht="18" customHeight="1">
      <c r="A31" s="877">
        <v>2013</v>
      </c>
      <c r="B31" s="881">
        <v>76655</v>
      </c>
      <c r="D31"/>
      <c r="E31"/>
      <c r="F31"/>
      <c r="G31"/>
    </row>
    <row r="32" spans="1:7" ht="18" customHeight="1">
      <c r="A32" s="877">
        <v>2014</v>
      </c>
      <c r="B32" s="881">
        <v>75449</v>
      </c>
      <c r="D32"/>
      <c r="E32"/>
      <c r="F32"/>
      <c r="G32"/>
    </row>
    <row r="33" spans="1:7" ht="18" customHeight="1">
      <c r="A33" s="877">
        <v>2015</v>
      </c>
      <c r="B33" s="881">
        <v>71759</v>
      </c>
      <c r="D33"/>
      <c r="E33"/>
      <c r="F33"/>
      <c r="G33"/>
    </row>
    <row r="34" spans="1:7" ht="18" customHeight="1">
      <c r="A34" s="877">
        <v>2016</v>
      </c>
      <c r="B34" s="881">
        <v>70153</v>
      </c>
      <c r="D34"/>
      <c r="E34"/>
      <c r="F34"/>
      <c r="G34"/>
    </row>
    <row r="35" spans="1:7" ht="18" customHeight="1">
      <c r="A35" s="877">
        <v>2017</v>
      </c>
      <c r="B35" s="881">
        <v>67654</v>
      </c>
      <c r="D35"/>
      <c r="E35"/>
      <c r="F35"/>
      <c r="G35"/>
    </row>
    <row r="36" spans="1:7" ht="18" customHeight="1" thickBot="1">
      <c r="A36" s="878">
        <v>2018</v>
      </c>
      <c r="B36" s="882">
        <v>64880</v>
      </c>
    </row>
    <row r="39" spans="1:7" ht="15">
      <c r="B39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opLeftCell="A10" zoomScaleNormal="100" workbookViewId="0">
      <selection activeCell="A24" sqref="A24"/>
    </sheetView>
  </sheetViews>
  <sheetFormatPr baseColWidth="10" defaultColWidth="11.5703125" defaultRowHeight="15" customHeight="1"/>
  <cols>
    <col min="1" max="2" width="11.5703125" style="43"/>
    <col min="3" max="5" width="15.7109375" style="43" customWidth="1"/>
    <col min="6" max="16384" width="11.5703125" style="43"/>
  </cols>
  <sheetData>
    <row r="1" spans="1:12" s="79" customFormat="1" ht="45" customHeight="1">
      <c r="A1" s="82" t="s">
        <v>188</v>
      </c>
      <c r="B1" s="82"/>
      <c r="C1" s="82"/>
      <c r="D1" s="82"/>
      <c r="E1" s="82"/>
      <c r="F1" s="82"/>
      <c r="G1" s="82"/>
      <c r="H1" s="82"/>
      <c r="I1" s="81"/>
      <c r="J1" s="81"/>
      <c r="K1" s="81"/>
      <c r="L1" s="81"/>
    </row>
    <row r="2" spans="1:12" s="46" customFormat="1" ht="12.75">
      <c r="B2" s="85"/>
    </row>
    <row r="18" spans="1:5" ht="30" customHeight="1"/>
    <row r="19" spans="1:5" ht="19.899999999999999" customHeight="1"/>
    <row r="20" spans="1:5" ht="19.899999999999999" customHeight="1"/>
    <row r="21" spans="1:5" ht="19.899999999999999" customHeight="1"/>
    <row r="22" spans="1:5" ht="19.899999999999999" customHeight="1"/>
    <row r="23" spans="1:5" ht="19.899999999999999" customHeight="1"/>
    <row r="24" spans="1:5" ht="15" customHeight="1" thickBot="1">
      <c r="A24" s="969"/>
    </row>
    <row r="25" spans="1:5" ht="28.5" customHeight="1">
      <c r="A25" s="879" t="s">
        <v>185</v>
      </c>
      <c r="B25" s="880" t="s">
        <v>186</v>
      </c>
      <c r="D25"/>
      <c r="E25"/>
    </row>
    <row r="26" spans="1:5" ht="19.899999999999999" customHeight="1">
      <c r="A26" s="877">
        <v>2009</v>
      </c>
      <c r="B26" s="881">
        <v>14908</v>
      </c>
      <c r="D26"/>
      <c r="E26"/>
    </row>
    <row r="27" spans="1:5" ht="19.899999999999999" customHeight="1">
      <c r="A27" s="877">
        <v>2010</v>
      </c>
      <c r="B27" s="881">
        <v>15668</v>
      </c>
      <c r="D27"/>
      <c r="E27"/>
    </row>
    <row r="28" spans="1:5" ht="19.899999999999999" customHeight="1">
      <c r="A28" s="877">
        <v>2011</v>
      </c>
      <c r="B28" s="881">
        <v>13556</v>
      </c>
      <c r="D28"/>
      <c r="E28"/>
    </row>
    <row r="29" spans="1:5" ht="19.899999999999999" customHeight="1">
      <c r="A29" s="877">
        <v>2012</v>
      </c>
      <c r="B29" s="881">
        <v>14643</v>
      </c>
      <c r="D29"/>
      <c r="E29"/>
    </row>
    <row r="30" spans="1:5" ht="19.899999999999999" customHeight="1">
      <c r="A30" s="877">
        <v>2013</v>
      </c>
      <c r="B30" s="881">
        <v>15229</v>
      </c>
      <c r="D30"/>
      <c r="E30"/>
    </row>
    <row r="31" spans="1:5" ht="19.899999999999999" customHeight="1">
      <c r="A31" s="877">
        <v>2014</v>
      </c>
      <c r="B31" s="881">
        <v>16659</v>
      </c>
      <c r="D31"/>
      <c r="E31"/>
    </row>
    <row r="32" spans="1:5" ht="19.899999999999999" customHeight="1">
      <c r="A32" s="877">
        <v>2015</v>
      </c>
      <c r="B32" s="881">
        <v>16114</v>
      </c>
      <c r="D32"/>
      <c r="E32"/>
    </row>
    <row r="33" spans="1:5" ht="19.899999999999999" customHeight="1">
      <c r="A33" s="877">
        <v>2016</v>
      </c>
      <c r="B33" s="881">
        <v>15926</v>
      </c>
      <c r="D33"/>
      <c r="E33"/>
    </row>
    <row r="34" spans="1:5" ht="19.899999999999999" customHeight="1">
      <c r="A34" s="877">
        <v>2017</v>
      </c>
      <c r="B34" s="881">
        <v>17460</v>
      </c>
      <c r="D34"/>
      <c r="E34"/>
    </row>
    <row r="35" spans="1:5" ht="19.899999999999999" customHeight="1" thickBot="1">
      <c r="A35" s="878">
        <v>2018</v>
      </c>
      <c r="B35" s="882">
        <v>16732</v>
      </c>
      <c r="D35"/>
      <c r="E35"/>
    </row>
    <row r="37" spans="1:5" ht="15" customHeight="1">
      <c r="B37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rowBreaks count="1" manualBreakCount="1">
    <brk id="23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zoomScaleNormal="100" workbookViewId="0">
      <selection activeCell="O25" sqref="O25"/>
    </sheetView>
  </sheetViews>
  <sheetFormatPr baseColWidth="10" defaultColWidth="11.5703125" defaultRowHeight="12.75"/>
  <cols>
    <col min="1" max="1" width="27.85546875" style="43" customWidth="1"/>
    <col min="2" max="2" width="14" style="43" customWidth="1"/>
    <col min="3" max="3" width="14.5703125" style="43" customWidth="1"/>
    <col min="4" max="4" width="2.28515625" style="43" customWidth="1"/>
    <col min="5" max="5" width="16.5703125" style="43" customWidth="1"/>
    <col min="6" max="6" width="14" style="43" customWidth="1"/>
    <col min="7" max="7" width="2.28515625" style="43" customWidth="1"/>
    <col min="8" max="8" width="13.5703125" style="43" customWidth="1"/>
    <col min="9" max="9" width="13.7109375" style="43" customWidth="1"/>
    <col min="10" max="16384" width="11.5703125" style="43"/>
  </cols>
  <sheetData>
    <row r="1" spans="1:14" s="79" customFormat="1" ht="45" customHeight="1">
      <c r="A1" s="82" t="s">
        <v>422</v>
      </c>
      <c r="B1" s="82"/>
      <c r="C1" s="82"/>
      <c r="D1" s="82"/>
      <c r="E1" s="82"/>
      <c r="F1" s="82"/>
      <c r="G1" s="82"/>
      <c r="H1" s="82"/>
      <c r="I1" s="82"/>
      <c r="J1" s="82"/>
      <c r="K1" s="81"/>
      <c r="L1" s="81"/>
      <c r="M1" s="81"/>
      <c r="N1" s="81"/>
    </row>
    <row r="2" spans="1:14" ht="15" customHeight="1" thickBot="1"/>
    <row r="3" spans="1:14" s="53" customFormat="1" ht="43.9" customHeight="1" thickBot="1">
      <c r="A3" s="625" t="s">
        <v>424</v>
      </c>
      <c r="B3" s="626" t="s">
        <v>189</v>
      </c>
      <c r="C3" s="627" t="s">
        <v>423</v>
      </c>
      <c r="D3"/>
      <c r="E3" s="626" t="s">
        <v>479</v>
      </c>
      <c r="F3" s="627" t="s">
        <v>577</v>
      </c>
      <c r="G3"/>
      <c r="H3" s="626" t="s">
        <v>480</v>
      </c>
      <c r="I3" s="627" t="s">
        <v>577</v>
      </c>
    </row>
    <row r="4" spans="1:14" ht="19.899999999999999" customHeight="1">
      <c r="A4" s="216" t="s">
        <v>190</v>
      </c>
      <c r="B4" s="212">
        <v>7147</v>
      </c>
      <c r="C4" s="88">
        <f>B4/$B$16</f>
        <v>0.36401140878068655</v>
      </c>
      <c r="D4"/>
      <c r="E4" s="212">
        <v>166</v>
      </c>
      <c r="F4" s="88">
        <f>E4/$E$16</f>
        <v>0.28327645051194539</v>
      </c>
      <c r="G4"/>
      <c r="H4" s="212">
        <f>B4+E4</f>
        <v>7313</v>
      </c>
      <c r="I4" s="88">
        <f>H4/$H$16</f>
        <v>0.3616716122650841</v>
      </c>
    </row>
    <row r="5" spans="1:14" ht="19.899999999999999" customHeight="1">
      <c r="A5" s="217" t="s">
        <v>132</v>
      </c>
      <c r="B5" s="213">
        <v>4514</v>
      </c>
      <c r="C5" s="89">
        <f t="shared" ref="C5:C15" si="0">B5/$B$16</f>
        <v>0.22990730365692166</v>
      </c>
      <c r="D5"/>
      <c r="E5" s="213">
        <v>147</v>
      </c>
      <c r="F5" s="89">
        <f t="shared" ref="F5:F16" si="1">E5/$E$16</f>
        <v>0.25085324232081913</v>
      </c>
      <c r="G5"/>
      <c r="H5" s="213">
        <f t="shared" ref="H5:H15" si="2">B5+E5</f>
        <v>4661</v>
      </c>
      <c r="I5" s="89">
        <f t="shared" ref="I5:I16" si="3">H5/$H$16</f>
        <v>0.23051434223541048</v>
      </c>
    </row>
    <row r="6" spans="1:14" ht="19.899999999999999" customHeight="1">
      <c r="A6" s="217" t="s">
        <v>191</v>
      </c>
      <c r="B6" s="213">
        <v>285</v>
      </c>
      <c r="C6" s="89">
        <f t="shared" si="0"/>
        <v>1.451563614138739E-2</v>
      </c>
      <c r="D6"/>
      <c r="E6" s="213">
        <v>112</v>
      </c>
      <c r="F6" s="89">
        <f t="shared" si="1"/>
        <v>0.19112627986348124</v>
      </c>
      <c r="G6"/>
      <c r="H6" s="213">
        <f t="shared" si="2"/>
        <v>397</v>
      </c>
      <c r="I6" s="89">
        <f t="shared" si="3"/>
        <v>1.9634025717111772E-2</v>
      </c>
    </row>
    <row r="7" spans="1:14" ht="19.899999999999999" customHeight="1">
      <c r="A7" s="217" t="s">
        <v>192</v>
      </c>
      <c r="B7" s="213">
        <v>322</v>
      </c>
      <c r="C7" s="89">
        <f t="shared" si="0"/>
        <v>1.6400122236935929E-2</v>
      </c>
      <c r="D7"/>
      <c r="E7" s="213">
        <v>14</v>
      </c>
      <c r="F7" s="89">
        <f t="shared" si="1"/>
        <v>2.3890784982935155E-2</v>
      </c>
      <c r="G7"/>
      <c r="H7" s="213">
        <f t="shared" si="2"/>
        <v>336</v>
      </c>
      <c r="I7" s="89">
        <f t="shared" si="3"/>
        <v>1.661721068249258E-2</v>
      </c>
    </row>
    <row r="8" spans="1:14" ht="19.899999999999999" customHeight="1">
      <c r="A8" s="217" t="s">
        <v>134</v>
      </c>
      <c r="B8" s="213">
        <v>1416</v>
      </c>
      <c r="C8" s="89">
        <f t="shared" si="0"/>
        <v>7.2119792197208918E-2</v>
      </c>
      <c r="D8"/>
      <c r="E8" s="213">
        <v>48</v>
      </c>
      <c r="F8" s="89">
        <f t="shared" si="1"/>
        <v>8.191126279863481E-2</v>
      </c>
      <c r="G8"/>
      <c r="H8" s="213">
        <f t="shared" si="2"/>
        <v>1464</v>
      </c>
      <c r="I8" s="89">
        <f t="shared" si="3"/>
        <v>7.2403560830860539E-2</v>
      </c>
    </row>
    <row r="9" spans="1:14" ht="19.899999999999999" customHeight="1">
      <c r="A9" s="217" t="s">
        <v>193</v>
      </c>
      <c r="B9" s="213">
        <v>1543</v>
      </c>
      <c r="C9" s="89">
        <f t="shared" si="0"/>
        <v>7.8588163390037685E-2</v>
      </c>
      <c r="D9"/>
      <c r="E9" s="213">
        <v>29</v>
      </c>
      <c r="F9" s="89">
        <f t="shared" si="1"/>
        <v>4.9488054607508533E-2</v>
      </c>
      <c r="G9"/>
      <c r="H9" s="213">
        <f t="shared" si="2"/>
        <v>1572</v>
      </c>
      <c r="I9" s="89">
        <f t="shared" si="3"/>
        <v>7.7744807121661721E-2</v>
      </c>
    </row>
    <row r="10" spans="1:14" ht="19.899999999999999" customHeight="1">
      <c r="A10" s="217" t="s">
        <v>194</v>
      </c>
      <c r="B10" s="213">
        <v>72</v>
      </c>
      <c r="C10" s="89">
        <f t="shared" si="0"/>
        <v>3.6671080778241825E-3</v>
      </c>
      <c r="D10"/>
      <c r="E10" s="213">
        <v>5</v>
      </c>
      <c r="F10" s="89">
        <f t="shared" si="1"/>
        <v>8.5324232081911266E-3</v>
      </c>
      <c r="G10"/>
      <c r="H10" s="213">
        <f t="shared" si="2"/>
        <v>77</v>
      </c>
      <c r="I10" s="89">
        <f t="shared" si="3"/>
        <v>3.80811078140455E-3</v>
      </c>
    </row>
    <row r="11" spans="1:14" ht="19.899999999999999" customHeight="1">
      <c r="A11" s="217" t="s">
        <v>195</v>
      </c>
      <c r="B11" s="213">
        <v>554</v>
      </c>
      <c r="C11" s="89">
        <f t="shared" si="0"/>
        <v>2.8216359376591626E-2</v>
      </c>
      <c r="D11"/>
      <c r="E11" s="213">
        <v>34</v>
      </c>
      <c r="F11" s="89">
        <f t="shared" si="1"/>
        <v>5.8020477815699661E-2</v>
      </c>
      <c r="G11"/>
      <c r="H11" s="213">
        <f t="shared" si="2"/>
        <v>588</v>
      </c>
      <c r="I11" s="89">
        <f t="shared" si="3"/>
        <v>2.9080118694362018E-2</v>
      </c>
    </row>
    <row r="12" spans="1:14" ht="19.899999999999999" customHeight="1">
      <c r="A12" s="217" t="s">
        <v>196</v>
      </c>
      <c r="B12" s="213">
        <v>282</v>
      </c>
      <c r="C12" s="89">
        <f t="shared" si="0"/>
        <v>1.4362839971478048E-2</v>
      </c>
      <c r="D12"/>
      <c r="E12" s="215"/>
      <c r="F12" s="89">
        <f t="shared" si="1"/>
        <v>0</v>
      </c>
      <c r="G12"/>
      <c r="H12" s="213">
        <f t="shared" si="2"/>
        <v>282</v>
      </c>
      <c r="I12" s="89">
        <f t="shared" si="3"/>
        <v>1.3946587537091989E-2</v>
      </c>
    </row>
    <row r="13" spans="1:14" ht="19.899999999999999" customHeight="1">
      <c r="A13" s="217" t="s">
        <v>478</v>
      </c>
      <c r="B13" s="213">
        <v>358</v>
      </c>
      <c r="C13" s="89">
        <f t="shared" si="0"/>
        <v>1.8233676275848019E-2</v>
      </c>
      <c r="D13"/>
      <c r="E13" s="215"/>
      <c r="F13" s="89">
        <f t="shared" si="1"/>
        <v>0</v>
      </c>
      <c r="G13"/>
      <c r="H13" s="213">
        <f t="shared" si="2"/>
        <v>358</v>
      </c>
      <c r="I13" s="89">
        <f t="shared" si="3"/>
        <v>1.7705242334322455E-2</v>
      </c>
    </row>
    <row r="14" spans="1:14" ht="19.899999999999999" customHeight="1">
      <c r="A14" s="217" t="s">
        <v>197</v>
      </c>
      <c r="B14" s="213">
        <v>175</v>
      </c>
      <c r="C14" s="89">
        <f t="shared" si="0"/>
        <v>8.9131099113782218E-3</v>
      </c>
      <c r="D14"/>
      <c r="E14" s="215"/>
      <c r="F14" s="89">
        <f t="shared" si="1"/>
        <v>0</v>
      </c>
      <c r="G14"/>
      <c r="H14" s="213">
        <f t="shared" si="2"/>
        <v>175</v>
      </c>
      <c r="I14" s="89">
        <f t="shared" si="3"/>
        <v>8.6547972304648856E-3</v>
      </c>
    </row>
    <row r="15" spans="1:14" ht="19.899999999999999" customHeight="1" thickBot="1">
      <c r="A15" s="218" t="s">
        <v>61</v>
      </c>
      <c r="B15" s="214">
        <v>2966</v>
      </c>
      <c r="C15" s="90">
        <f t="shared" si="0"/>
        <v>0.15106447998370173</v>
      </c>
      <c r="D15"/>
      <c r="E15" s="214">
        <v>31</v>
      </c>
      <c r="F15" s="90">
        <f t="shared" si="1"/>
        <v>5.2901023890784986E-2</v>
      </c>
      <c r="G15"/>
      <c r="H15" s="214">
        <f t="shared" si="2"/>
        <v>2997</v>
      </c>
      <c r="I15" s="90">
        <f t="shared" si="3"/>
        <v>0.14821958456973294</v>
      </c>
    </row>
    <row r="16" spans="1:14" ht="19.899999999999999" customHeight="1" thickBot="1">
      <c r="A16" s="628" t="s">
        <v>281</v>
      </c>
      <c r="B16" s="629">
        <f>SUM(B4:B15)</f>
        <v>19634</v>
      </c>
      <c r="C16" s="630">
        <f>B16/$B$16</f>
        <v>1</v>
      </c>
      <c r="D16"/>
      <c r="E16" s="629">
        <f>SUM(E4:E15)</f>
        <v>586</v>
      </c>
      <c r="F16" s="630">
        <f t="shared" si="1"/>
        <v>1</v>
      </c>
      <c r="G16"/>
      <c r="H16" s="629">
        <f>SUM(H4:H15)</f>
        <v>20220</v>
      </c>
      <c r="I16" s="630">
        <f t="shared" si="3"/>
        <v>1</v>
      </c>
    </row>
    <row r="22" customFormat="1" ht="15"/>
    <row r="23" customFormat="1" ht="15"/>
    <row r="24" customFormat="1" ht="15"/>
    <row r="25" customFormat="1" ht="15"/>
    <row r="26" customFormat="1" ht="15"/>
    <row r="27" customFormat="1" ht="15"/>
    <row r="28" customFormat="1" ht="15"/>
    <row r="29" customFormat="1" ht="15"/>
    <row r="30" customFormat="1" ht="15"/>
    <row r="31" customFormat="1" ht="15"/>
    <row r="32" customFormat="1" ht="15"/>
    <row r="33" customFormat="1" ht="15"/>
    <row r="34" customFormat="1" ht="15"/>
    <row r="35" customFormat="1" ht="15"/>
    <row r="36" customFormat="1" ht="15"/>
    <row r="37" customFormat="1" ht="15"/>
    <row r="38" customFormat="1" ht="15"/>
    <row r="39" customFormat="1" ht="15"/>
    <row r="40" customFormat="1" ht="15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7" zoomScaleNormal="100" workbookViewId="0">
      <selection activeCell="A25" sqref="A25"/>
    </sheetView>
  </sheetViews>
  <sheetFormatPr baseColWidth="10" defaultColWidth="11.5703125" defaultRowHeight="12.75"/>
  <cols>
    <col min="1" max="1" width="11.5703125" style="43"/>
    <col min="2" max="2" width="12.7109375" style="91" customWidth="1"/>
    <col min="3" max="5" width="15.7109375" style="43" customWidth="1"/>
    <col min="6" max="16384" width="11.5703125" style="43"/>
  </cols>
  <sheetData>
    <row r="1" spans="1:11" s="79" customFormat="1" ht="45" customHeight="1">
      <c r="A1" s="82" t="s">
        <v>199</v>
      </c>
      <c r="B1" s="82"/>
      <c r="C1" s="82"/>
      <c r="D1" s="82"/>
      <c r="E1" s="82"/>
      <c r="F1" s="82"/>
      <c r="G1" s="82"/>
      <c r="H1" s="81"/>
      <c r="I1" s="81"/>
      <c r="J1" s="81"/>
      <c r="K1" s="81"/>
    </row>
    <row r="2" spans="1:11" s="46" customFormat="1" ht="15" customHeight="1">
      <c r="B2" s="85"/>
    </row>
    <row r="3" spans="1:11">
      <c r="B3" s="43"/>
    </row>
    <row r="21" spans="1:5" s="46" customFormat="1" ht="34.9" customHeight="1"/>
    <row r="22" spans="1:5" ht="18" customHeight="1"/>
    <row r="23" spans="1:5" ht="18" customHeight="1"/>
    <row r="24" spans="1:5" ht="18" customHeight="1"/>
    <row r="25" spans="1:5" ht="18" customHeight="1" thickBot="1">
      <c r="A25" s="969"/>
    </row>
    <row r="26" spans="1:5" ht="35.1" customHeight="1">
      <c r="A26" s="879" t="s">
        <v>185</v>
      </c>
      <c r="B26" s="880" t="s">
        <v>198</v>
      </c>
      <c r="D26"/>
      <c r="E26"/>
    </row>
    <row r="27" spans="1:5" ht="18" customHeight="1">
      <c r="A27" s="877">
        <v>2009</v>
      </c>
      <c r="B27" s="881">
        <v>211853</v>
      </c>
      <c r="D27"/>
      <c r="E27"/>
    </row>
    <row r="28" spans="1:5" ht="18" customHeight="1">
      <c r="A28" s="877">
        <v>2010</v>
      </c>
      <c r="B28" s="881">
        <v>207792</v>
      </c>
      <c r="D28"/>
      <c r="E28"/>
    </row>
    <row r="29" spans="1:5" ht="18" customHeight="1">
      <c r="A29" s="877">
        <v>2011</v>
      </c>
      <c r="B29" s="881">
        <v>196404</v>
      </c>
      <c r="D29"/>
      <c r="E29"/>
    </row>
    <row r="30" spans="1:5" ht="18" customHeight="1">
      <c r="A30" s="877">
        <v>2012</v>
      </c>
      <c r="B30" s="881">
        <v>219248</v>
      </c>
      <c r="D30"/>
      <c r="E30"/>
    </row>
    <row r="31" spans="1:5" ht="18" customHeight="1">
      <c r="A31" s="877">
        <v>2013</v>
      </c>
      <c r="B31" s="881">
        <v>236699</v>
      </c>
      <c r="D31"/>
      <c r="E31"/>
    </row>
    <row r="32" spans="1:5" ht="18" customHeight="1">
      <c r="A32" s="877">
        <v>2014</v>
      </c>
      <c r="B32" s="881">
        <v>211105</v>
      </c>
      <c r="D32"/>
      <c r="E32"/>
    </row>
    <row r="33" spans="1:5" ht="18" customHeight="1">
      <c r="A33" s="877">
        <v>2015</v>
      </c>
      <c r="B33" s="881">
        <v>186996</v>
      </c>
      <c r="D33"/>
      <c r="E33"/>
    </row>
    <row r="34" spans="1:5" ht="18" customHeight="1">
      <c r="A34" s="877">
        <v>2016</v>
      </c>
      <c r="B34" s="881">
        <v>154893</v>
      </c>
      <c r="D34"/>
      <c r="E34"/>
    </row>
    <row r="35" spans="1:5" ht="18" customHeight="1">
      <c r="A35" s="877">
        <v>2017</v>
      </c>
      <c r="B35" s="881">
        <v>156929</v>
      </c>
      <c r="D35"/>
      <c r="E35"/>
    </row>
    <row r="36" spans="1:5" ht="18" customHeight="1" thickBot="1">
      <c r="A36" s="878">
        <v>2018</v>
      </c>
      <c r="B36" s="882">
        <v>165661</v>
      </c>
      <c r="D36"/>
      <c r="E36"/>
    </row>
    <row r="38" spans="1:5" ht="15">
      <c r="B38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rowBreaks count="1" manualBreakCount="1">
    <brk id="23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zoomScaleNormal="100" workbookViewId="0">
      <selection activeCell="A29" sqref="A29"/>
    </sheetView>
  </sheetViews>
  <sheetFormatPr baseColWidth="10" defaultColWidth="11.5703125" defaultRowHeight="12.75"/>
  <cols>
    <col min="1" max="1" width="10.5703125" style="43" customWidth="1"/>
    <col min="2" max="7" width="12.7109375" style="43" customWidth="1"/>
    <col min="8" max="16384" width="11.5703125" style="43"/>
  </cols>
  <sheetData>
    <row r="1" spans="1:11" s="79" customFormat="1" ht="45" customHeight="1">
      <c r="A1" s="82" t="s">
        <v>541</v>
      </c>
      <c r="B1" s="82"/>
      <c r="C1" s="82"/>
      <c r="D1" s="82"/>
      <c r="E1" s="82"/>
      <c r="F1" s="82"/>
      <c r="G1" s="82"/>
      <c r="H1" s="81"/>
      <c r="I1" s="81"/>
      <c r="J1" s="81"/>
      <c r="K1" s="81"/>
    </row>
    <row r="2" spans="1:11" ht="15" customHeight="1">
      <c r="B2" s="83"/>
    </row>
    <row r="3" spans="1:11">
      <c r="B3" s="85"/>
    </row>
    <row r="29" spans="1:7" s="46" customFormat="1" ht="15" customHeight="1" thickBot="1">
      <c r="A29" s="969"/>
      <c r="B29" s="392"/>
      <c r="C29"/>
      <c r="D29"/>
      <c r="E29"/>
      <c r="F29"/>
      <c r="G29"/>
    </row>
    <row r="30" spans="1:7" ht="45" customHeight="1">
      <c r="A30" s="879" t="s">
        <v>185</v>
      </c>
      <c r="B30" s="880" t="s">
        <v>558</v>
      </c>
      <c r="C30"/>
      <c r="D30"/>
      <c r="E30"/>
      <c r="F30"/>
      <c r="G30"/>
    </row>
    <row r="31" spans="1:7" ht="18" customHeight="1">
      <c r="A31" s="877">
        <v>2009</v>
      </c>
      <c r="B31" s="881">
        <v>835</v>
      </c>
      <c r="C31"/>
      <c r="D31"/>
      <c r="E31"/>
      <c r="F31"/>
      <c r="G31"/>
    </row>
    <row r="32" spans="1:7" ht="18" customHeight="1">
      <c r="A32" s="877">
        <v>2010</v>
      </c>
      <c r="B32" s="881">
        <v>831</v>
      </c>
      <c r="C32"/>
      <c r="D32"/>
      <c r="E32"/>
      <c r="F32"/>
      <c r="G32"/>
    </row>
    <row r="33" spans="1:7" ht="18" customHeight="1">
      <c r="A33" s="877">
        <v>2011</v>
      </c>
      <c r="B33" s="881">
        <v>790</v>
      </c>
      <c r="C33"/>
      <c r="D33"/>
      <c r="E33"/>
      <c r="F33"/>
      <c r="G33"/>
    </row>
    <row r="34" spans="1:7" ht="18" customHeight="1">
      <c r="A34" s="877">
        <v>2012</v>
      </c>
      <c r="B34" s="881">
        <v>874</v>
      </c>
      <c r="C34"/>
      <c r="D34"/>
      <c r="E34"/>
      <c r="F34"/>
      <c r="G34"/>
    </row>
    <row r="35" spans="1:7" ht="18" customHeight="1">
      <c r="A35" s="877">
        <v>2013</v>
      </c>
      <c r="B35" s="881">
        <v>936</v>
      </c>
      <c r="C35"/>
      <c r="D35"/>
      <c r="E35"/>
      <c r="F35"/>
      <c r="G35"/>
    </row>
    <row r="36" spans="1:7" ht="18" customHeight="1">
      <c r="A36" s="877">
        <v>2014</v>
      </c>
      <c r="B36" s="881">
        <v>845</v>
      </c>
      <c r="C36"/>
      <c r="D36"/>
      <c r="E36"/>
      <c r="F36"/>
      <c r="G36"/>
    </row>
    <row r="37" spans="1:7" ht="18" customHeight="1">
      <c r="A37" s="877">
        <v>2015</v>
      </c>
      <c r="B37" s="881">
        <v>729</v>
      </c>
      <c r="C37"/>
      <c r="D37"/>
      <c r="E37"/>
      <c r="F37"/>
      <c r="G37"/>
    </row>
    <row r="38" spans="1:7" ht="18" customHeight="1">
      <c r="A38" s="877">
        <v>2016</v>
      </c>
      <c r="B38" s="881">
        <v>728</v>
      </c>
      <c r="C38"/>
      <c r="D38"/>
      <c r="E38"/>
      <c r="F38"/>
      <c r="G38"/>
    </row>
    <row r="39" spans="1:7" ht="18" customHeight="1">
      <c r="A39" s="877">
        <v>2017</v>
      </c>
      <c r="B39" s="881">
        <v>721</v>
      </c>
      <c r="C39"/>
      <c r="D39"/>
      <c r="E39"/>
      <c r="F39"/>
      <c r="G39"/>
    </row>
    <row r="40" spans="1:7" ht="18" customHeight="1" thickBot="1">
      <c r="A40" s="878">
        <v>2018</v>
      </c>
      <c r="B40" s="882">
        <v>670</v>
      </c>
      <c r="C40"/>
      <c r="D40"/>
      <c r="E40"/>
      <c r="F40"/>
      <c r="G40"/>
    </row>
    <row r="42" spans="1:7" ht="15">
      <c r="A42" s="887"/>
      <c r="B42"/>
      <c r="C42" s="887"/>
      <c r="D42" s="887"/>
      <c r="E42" s="887"/>
      <c r="F42" s="887"/>
      <c r="G42" s="887"/>
    </row>
    <row r="43" spans="1:7">
      <c r="A43" s="93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workbookViewId="0">
      <selection activeCell="O25" sqref="O25"/>
    </sheetView>
  </sheetViews>
  <sheetFormatPr baseColWidth="10" defaultColWidth="11.5703125" defaultRowHeight="12.75"/>
  <cols>
    <col min="1" max="1" width="39.5703125" style="43" customWidth="1"/>
    <col min="2" max="5" width="12.7109375" style="43" customWidth="1"/>
    <col min="6" max="16384" width="11.5703125" style="43"/>
  </cols>
  <sheetData>
    <row r="1" spans="1:11" s="79" customFormat="1" ht="45" customHeight="1">
      <c r="A1" s="82" t="s">
        <v>425</v>
      </c>
      <c r="B1" s="82"/>
      <c r="C1" s="82"/>
      <c r="D1" s="82"/>
      <c r="E1" s="82"/>
      <c r="F1" s="82"/>
      <c r="G1" s="82"/>
      <c r="H1" s="81"/>
      <c r="I1" s="81"/>
      <c r="J1" s="81"/>
      <c r="K1" s="81"/>
    </row>
    <row r="2" spans="1:11" ht="15" customHeight="1" thickBot="1"/>
    <row r="3" spans="1:11" ht="34.9" customHeight="1" thickBot="1">
      <c r="A3" s="631" t="s">
        <v>200</v>
      </c>
      <c r="B3" s="631" t="s">
        <v>201</v>
      </c>
      <c r="C3" s="631" t="s">
        <v>202</v>
      </c>
      <c r="D3" s="631" t="s">
        <v>203</v>
      </c>
      <c r="E3"/>
    </row>
    <row r="4" spans="1:11" ht="18" customHeight="1">
      <c r="A4" s="220" t="s">
        <v>190</v>
      </c>
      <c r="B4" s="86">
        <v>13018</v>
      </c>
      <c r="C4" s="94">
        <v>52</v>
      </c>
      <c r="D4" s="1032">
        <v>0.77</v>
      </c>
      <c r="E4"/>
    </row>
    <row r="5" spans="1:11" ht="18" customHeight="1">
      <c r="A5" s="217" t="s">
        <v>132</v>
      </c>
      <c r="B5" s="87">
        <v>12231</v>
      </c>
      <c r="C5" s="95">
        <v>49</v>
      </c>
      <c r="D5" s="1033">
        <v>0.78</v>
      </c>
      <c r="E5"/>
    </row>
    <row r="6" spans="1:11" ht="18" customHeight="1">
      <c r="A6" s="217" t="s">
        <v>426</v>
      </c>
      <c r="B6" s="87">
        <v>1231</v>
      </c>
      <c r="C6" s="95">
        <v>5</v>
      </c>
      <c r="D6" s="1030">
        <v>1</v>
      </c>
      <c r="E6"/>
    </row>
    <row r="7" spans="1:11" ht="18" customHeight="1">
      <c r="A7" s="217" t="s">
        <v>580</v>
      </c>
      <c r="B7" s="87">
        <v>1756</v>
      </c>
      <c r="C7" s="95">
        <v>7</v>
      </c>
      <c r="D7" s="1030">
        <v>1</v>
      </c>
      <c r="E7"/>
    </row>
    <row r="8" spans="1:11" ht="18" customHeight="1">
      <c r="A8" s="217" t="s">
        <v>578</v>
      </c>
      <c r="B8" s="87">
        <v>559</v>
      </c>
      <c r="C8" s="95">
        <v>29</v>
      </c>
      <c r="D8" s="1034">
        <v>0.8</v>
      </c>
      <c r="E8"/>
    </row>
    <row r="9" spans="1:11" ht="18" customHeight="1">
      <c r="A9" s="217" t="s">
        <v>579</v>
      </c>
      <c r="B9" s="87">
        <v>1632</v>
      </c>
      <c r="C9" s="95">
        <v>7</v>
      </c>
      <c r="D9" s="1030">
        <v>1</v>
      </c>
      <c r="E9"/>
    </row>
    <row r="10" spans="1:11" ht="18" customHeight="1">
      <c r="A10" s="217" t="s">
        <v>581</v>
      </c>
      <c r="B10" s="87">
        <v>2134</v>
      </c>
      <c r="C10" s="95">
        <v>9</v>
      </c>
      <c r="D10" s="1030">
        <v>1</v>
      </c>
      <c r="E10"/>
    </row>
    <row r="11" spans="1:11" ht="18" customHeight="1">
      <c r="A11" s="217" t="s">
        <v>583</v>
      </c>
      <c r="B11" s="87">
        <v>7311</v>
      </c>
      <c r="C11" s="95">
        <v>29</v>
      </c>
      <c r="D11" s="1034">
        <v>0.83</v>
      </c>
      <c r="E11"/>
    </row>
    <row r="12" spans="1:11" ht="18" customHeight="1">
      <c r="A12" s="217" t="s">
        <v>582</v>
      </c>
      <c r="B12" s="87">
        <v>2492</v>
      </c>
      <c r="C12" s="95">
        <v>10</v>
      </c>
      <c r="D12" s="1030">
        <v>1</v>
      </c>
      <c r="E12"/>
    </row>
    <row r="13" spans="1:11" ht="18" customHeight="1">
      <c r="A13" s="217" t="s">
        <v>204</v>
      </c>
      <c r="B13" s="87">
        <v>1109</v>
      </c>
      <c r="C13" s="95">
        <v>4</v>
      </c>
      <c r="D13" s="1030">
        <v>0.78</v>
      </c>
      <c r="E13"/>
    </row>
    <row r="14" spans="1:11" ht="18" customHeight="1" thickBot="1">
      <c r="A14" s="221" t="s">
        <v>205</v>
      </c>
      <c r="B14" s="96">
        <v>413</v>
      </c>
      <c r="C14" s="97">
        <v>2</v>
      </c>
      <c r="D14" s="1031">
        <v>1</v>
      </c>
      <c r="E14"/>
    </row>
    <row r="15" spans="1:11" ht="18" customHeight="1" thickBot="1">
      <c r="A15" s="628" t="s">
        <v>281</v>
      </c>
      <c r="B15" s="632">
        <f>SUM(B4:B14)</f>
        <v>43886</v>
      </c>
      <c r="C15" s="98"/>
      <c r="D15" s="99"/>
      <c r="E15" s="99"/>
    </row>
    <row r="17" spans="1:5" ht="18.75" customHeight="1">
      <c r="A17" s="1028" t="s">
        <v>383</v>
      </c>
      <c r="B17" s="197"/>
      <c r="C17" s="197"/>
      <c r="D17" s="197"/>
      <c r="E17" s="197"/>
    </row>
    <row r="18" spans="1:5" ht="18.75" customHeight="1">
      <c r="A18" s="1029" t="s">
        <v>584</v>
      </c>
    </row>
    <row r="19" spans="1:5">
      <c r="A19" s="196"/>
    </row>
    <row r="24" spans="1:5" ht="15">
      <c r="B24"/>
      <c r="C24"/>
      <c r="D24"/>
    </row>
    <row r="25" spans="1:5" ht="15">
      <c r="B25"/>
      <c r="C25"/>
      <c r="D25"/>
    </row>
    <row r="26" spans="1:5" ht="15">
      <c r="B26"/>
      <c r="C26"/>
      <c r="D26"/>
    </row>
    <row r="27" spans="1:5" ht="15">
      <c r="B27"/>
      <c r="C27"/>
      <c r="D27"/>
    </row>
    <row r="28" spans="1:5" ht="15">
      <c r="B28"/>
      <c r="C28"/>
      <c r="D28"/>
    </row>
    <row r="29" spans="1:5" ht="15">
      <c r="B29"/>
      <c r="C29"/>
      <c r="D29"/>
    </row>
    <row r="30" spans="1:5" ht="15">
      <c r="B30"/>
      <c r="C30"/>
      <c r="D30"/>
    </row>
    <row r="31" spans="1:5" ht="15">
      <c r="B31"/>
      <c r="C31"/>
      <c r="D31"/>
    </row>
    <row r="32" spans="1:5" ht="15">
      <c r="B32"/>
      <c r="C32"/>
      <c r="D32"/>
    </row>
    <row r="33" spans="2:4" ht="15">
      <c r="B33"/>
      <c r="C33"/>
      <c r="D33"/>
    </row>
    <row r="34" spans="2:4" ht="15">
      <c r="B34"/>
      <c r="C34"/>
      <c r="D34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zoomScaleNormal="100" workbookViewId="0">
      <selection activeCell="A31" sqref="A31"/>
    </sheetView>
  </sheetViews>
  <sheetFormatPr baseColWidth="10" defaultColWidth="11.5703125" defaultRowHeight="12.75"/>
  <cols>
    <col min="1" max="1" width="11.5703125" style="43"/>
    <col min="2" max="2" width="14.140625" style="43" customWidth="1"/>
    <col min="3" max="16384" width="11.5703125" style="43"/>
  </cols>
  <sheetData>
    <row r="1" spans="1:11" s="79" customFormat="1" ht="45" customHeight="1">
      <c r="A1" s="82" t="s">
        <v>542</v>
      </c>
      <c r="B1" s="82"/>
      <c r="C1" s="82"/>
      <c r="D1" s="82"/>
      <c r="E1" s="82"/>
      <c r="F1" s="82"/>
      <c r="G1" s="82"/>
      <c r="H1" s="82"/>
      <c r="I1" s="81"/>
      <c r="J1" s="81"/>
      <c r="K1" s="81"/>
    </row>
    <row r="2" spans="1:11" ht="15" customHeight="1">
      <c r="B2" s="85"/>
    </row>
    <row r="4" spans="1:11" ht="19.149999999999999" customHeight="1"/>
    <row r="31" spans="1:3" ht="13.5" thickBot="1">
      <c r="A31" s="969"/>
    </row>
    <row r="32" spans="1:3" ht="24">
      <c r="A32" s="879" t="s">
        <v>557</v>
      </c>
      <c r="B32" s="888" t="s">
        <v>543</v>
      </c>
      <c r="C32" s="880" t="s">
        <v>544</v>
      </c>
    </row>
    <row r="33" spans="1:3" ht="18" customHeight="1">
      <c r="A33" s="405" t="s">
        <v>545</v>
      </c>
      <c r="B33" s="1035">
        <v>16814</v>
      </c>
      <c r="C33" s="1036">
        <v>15261</v>
      </c>
    </row>
    <row r="34" spans="1:3" ht="18" customHeight="1">
      <c r="A34" s="405" t="s">
        <v>546</v>
      </c>
      <c r="B34" s="1035">
        <v>12813</v>
      </c>
      <c r="C34" s="1036">
        <v>10497</v>
      </c>
    </row>
    <row r="35" spans="1:3" ht="18" customHeight="1">
      <c r="A35" s="405" t="s">
        <v>547</v>
      </c>
      <c r="B35" s="1035">
        <v>12939</v>
      </c>
      <c r="C35" s="1036">
        <v>9815</v>
      </c>
    </row>
    <row r="36" spans="1:3" ht="18" customHeight="1">
      <c r="A36" s="405" t="s">
        <v>548</v>
      </c>
      <c r="B36" s="1035">
        <v>19603</v>
      </c>
      <c r="C36" s="1036">
        <v>22245</v>
      </c>
    </row>
    <row r="37" spans="1:3" ht="18" customHeight="1">
      <c r="A37" s="405" t="s">
        <v>549</v>
      </c>
      <c r="B37" s="1035">
        <v>14811</v>
      </c>
      <c r="C37" s="1036">
        <v>23152</v>
      </c>
    </row>
    <row r="38" spans="1:3" ht="18" customHeight="1">
      <c r="A38" s="405" t="s">
        <v>550</v>
      </c>
      <c r="B38" s="1035">
        <v>15000</v>
      </c>
      <c r="C38" s="1036">
        <v>19703</v>
      </c>
    </row>
    <row r="39" spans="1:3" ht="18" customHeight="1">
      <c r="A39" s="405" t="s">
        <v>551</v>
      </c>
      <c r="B39" s="1035">
        <v>12093</v>
      </c>
      <c r="C39" s="1036">
        <v>13435</v>
      </c>
    </row>
    <row r="40" spans="1:3" ht="18" customHeight="1">
      <c r="A40" s="405" t="s">
        <v>552</v>
      </c>
      <c r="B40" s="1035">
        <v>9298</v>
      </c>
      <c r="C40" s="1036">
        <v>9890</v>
      </c>
    </row>
    <row r="41" spans="1:3" ht="18" customHeight="1">
      <c r="A41" s="405" t="s">
        <v>553</v>
      </c>
      <c r="B41" s="1035">
        <v>9969</v>
      </c>
      <c r="C41" s="1036">
        <v>9492</v>
      </c>
    </row>
    <row r="42" spans="1:3" ht="18" customHeight="1">
      <c r="A42" s="405" t="s">
        <v>554</v>
      </c>
      <c r="B42" s="1035">
        <v>14735</v>
      </c>
      <c r="C42" s="1036">
        <v>11507</v>
      </c>
    </row>
    <row r="43" spans="1:3" ht="18" customHeight="1">
      <c r="A43" s="405" t="s">
        <v>555</v>
      </c>
      <c r="B43" s="1035">
        <v>11129</v>
      </c>
      <c r="C43" s="1036">
        <v>11056</v>
      </c>
    </row>
    <row r="44" spans="1:3" ht="18" customHeight="1" thickBot="1">
      <c r="A44" s="406" t="s">
        <v>556</v>
      </c>
      <c r="B44" s="1037">
        <v>9613</v>
      </c>
      <c r="C44" s="1038">
        <v>9608</v>
      </c>
    </row>
    <row r="47" spans="1:3" ht="15">
      <c r="B47"/>
      <c r="C47"/>
    </row>
    <row r="48" spans="1:3" ht="15">
      <c r="B48"/>
      <c r="C48"/>
    </row>
    <row r="49" spans="2:3" ht="15">
      <c r="B49"/>
      <c r="C49"/>
    </row>
    <row r="50" spans="2:3" ht="15">
      <c r="B50"/>
      <c r="C50"/>
    </row>
    <row r="51" spans="2:3" ht="15">
      <c r="B51"/>
      <c r="C51"/>
    </row>
    <row r="52" spans="2:3" ht="15">
      <c r="B52"/>
      <c r="C52"/>
    </row>
    <row r="53" spans="2:3" ht="15">
      <c r="B53"/>
      <c r="C53"/>
    </row>
    <row r="54" spans="2:3" ht="15">
      <c r="B54"/>
      <c r="C54"/>
    </row>
    <row r="55" spans="2:3" ht="15">
      <c r="B55"/>
      <c r="C55"/>
    </row>
    <row r="56" spans="2:3" ht="15">
      <c r="B56"/>
      <c r="C56"/>
    </row>
    <row r="57" spans="2:3" ht="15">
      <c r="B57"/>
      <c r="C57"/>
    </row>
    <row r="58" spans="2:3" ht="15">
      <c r="B58"/>
      <c r="C58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Normal="100" workbookViewId="0">
      <selection activeCell="A27" sqref="A27"/>
    </sheetView>
  </sheetViews>
  <sheetFormatPr baseColWidth="10" defaultColWidth="11.5703125" defaultRowHeight="12.75"/>
  <cols>
    <col min="1" max="16384" width="11.5703125" style="43"/>
  </cols>
  <sheetData>
    <row r="1" spans="1:11" s="79" customFormat="1" ht="45" customHeight="1">
      <c r="A1" s="82" t="s">
        <v>206</v>
      </c>
      <c r="B1" s="82"/>
      <c r="C1" s="82"/>
      <c r="D1" s="82"/>
      <c r="E1" s="82"/>
      <c r="F1" s="82"/>
      <c r="G1" s="82"/>
      <c r="H1" s="82"/>
      <c r="I1" s="81"/>
      <c r="J1" s="81"/>
      <c r="K1" s="81"/>
    </row>
    <row r="2" spans="1:11" ht="15" customHeight="1"/>
    <row r="3" spans="1:11">
      <c r="B3" s="85"/>
    </row>
    <row r="27" spans="1:2" ht="13.5" thickBot="1">
      <c r="A27" s="969"/>
    </row>
    <row r="28" spans="1:2" ht="24">
      <c r="A28" s="879" t="s">
        <v>185</v>
      </c>
      <c r="B28" s="880" t="s">
        <v>559</v>
      </c>
    </row>
    <row r="29" spans="1:2" ht="18" customHeight="1">
      <c r="A29" s="877">
        <v>2009</v>
      </c>
      <c r="B29" s="881">
        <v>6737</v>
      </c>
    </row>
    <row r="30" spans="1:2" ht="18" customHeight="1">
      <c r="A30" s="877">
        <v>2010</v>
      </c>
      <c r="B30" s="881">
        <v>6545</v>
      </c>
    </row>
    <row r="31" spans="1:2" ht="18" customHeight="1">
      <c r="A31" s="877">
        <v>2011</v>
      </c>
      <c r="B31" s="881">
        <v>9210</v>
      </c>
    </row>
    <row r="32" spans="1:2" ht="18" customHeight="1">
      <c r="A32" s="877">
        <v>2012</v>
      </c>
      <c r="B32" s="881">
        <v>10572</v>
      </c>
    </row>
    <row r="33" spans="1:2" ht="18" customHeight="1">
      <c r="A33" s="877">
        <v>2013</v>
      </c>
      <c r="B33" s="881">
        <v>13995</v>
      </c>
    </row>
    <row r="34" spans="1:2" ht="18" customHeight="1">
      <c r="A34" s="877">
        <v>2014</v>
      </c>
      <c r="B34" s="881">
        <v>13941</v>
      </c>
    </row>
    <row r="35" spans="1:2" ht="18" customHeight="1">
      <c r="A35" s="877">
        <v>2015</v>
      </c>
      <c r="B35" s="881">
        <v>15192</v>
      </c>
    </row>
    <row r="36" spans="1:2" ht="18" customHeight="1">
      <c r="A36" s="877">
        <v>2016</v>
      </c>
      <c r="B36" s="881">
        <v>15653</v>
      </c>
    </row>
    <row r="37" spans="1:2" ht="18" customHeight="1">
      <c r="A37" s="877">
        <v>2017</v>
      </c>
      <c r="B37" s="881">
        <v>16637</v>
      </c>
    </row>
    <row r="38" spans="1:2" ht="18" customHeight="1" thickBot="1">
      <c r="A38" s="878">
        <v>2018</v>
      </c>
      <c r="B38" s="882">
        <v>21114</v>
      </c>
    </row>
    <row r="40" spans="1:2" ht="15">
      <c r="B4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zoomScaleNormal="100" workbookViewId="0">
      <selection activeCell="A27" sqref="A27"/>
    </sheetView>
  </sheetViews>
  <sheetFormatPr baseColWidth="10" defaultColWidth="11.5703125" defaultRowHeight="12.75"/>
  <cols>
    <col min="1" max="16384" width="11.5703125" style="43"/>
  </cols>
  <sheetData>
    <row r="1" spans="1:11" s="79" customFormat="1" ht="45" customHeight="1">
      <c r="A1" s="82" t="s">
        <v>207</v>
      </c>
      <c r="B1" s="82"/>
      <c r="C1" s="82"/>
      <c r="D1" s="82"/>
      <c r="E1" s="82"/>
      <c r="F1" s="82"/>
      <c r="G1" s="82"/>
      <c r="H1" s="82"/>
      <c r="I1" s="81"/>
      <c r="J1" s="81"/>
      <c r="K1" s="81"/>
    </row>
    <row r="27" spans="1:2" ht="13.5" thickBot="1">
      <c r="A27" s="969"/>
    </row>
    <row r="28" spans="1:2" ht="24">
      <c r="A28" s="879" t="s">
        <v>185</v>
      </c>
      <c r="B28" s="880" t="s">
        <v>535</v>
      </c>
    </row>
    <row r="29" spans="1:2" ht="18" customHeight="1">
      <c r="A29" s="877">
        <v>2009</v>
      </c>
      <c r="B29" s="881">
        <v>2411</v>
      </c>
    </row>
    <row r="30" spans="1:2" ht="18" customHeight="1">
      <c r="A30" s="877">
        <v>2010</v>
      </c>
      <c r="B30" s="881">
        <v>2595</v>
      </c>
    </row>
    <row r="31" spans="1:2" ht="18" customHeight="1">
      <c r="A31" s="877">
        <v>2011</v>
      </c>
      <c r="B31" s="881">
        <v>3272</v>
      </c>
    </row>
    <row r="32" spans="1:2" ht="18" customHeight="1">
      <c r="A32" s="877">
        <v>2012</v>
      </c>
      <c r="B32" s="881">
        <v>4109</v>
      </c>
    </row>
    <row r="33" spans="1:2" ht="18" customHeight="1">
      <c r="A33" s="877">
        <v>2013</v>
      </c>
      <c r="B33" s="881">
        <v>5322</v>
      </c>
    </row>
    <row r="34" spans="1:2" ht="18" customHeight="1">
      <c r="A34" s="877">
        <v>2014</v>
      </c>
      <c r="B34" s="881">
        <v>5110</v>
      </c>
    </row>
    <row r="35" spans="1:2" ht="18" customHeight="1">
      <c r="A35" s="877">
        <v>2015</v>
      </c>
      <c r="B35" s="881">
        <v>4552</v>
      </c>
    </row>
    <row r="36" spans="1:2" ht="18" customHeight="1">
      <c r="A36" s="877">
        <v>2016</v>
      </c>
      <c r="B36" s="881">
        <v>3836</v>
      </c>
    </row>
    <row r="37" spans="1:2" ht="18" customHeight="1">
      <c r="A37" s="877">
        <v>2017</v>
      </c>
      <c r="B37" s="881">
        <v>3998</v>
      </c>
    </row>
    <row r="38" spans="1:2" ht="18" customHeight="1" thickBot="1">
      <c r="A38" s="878">
        <v>2018</v>
      </c>
      <c r="B38" s="882">
        <v>4588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zoomScaleNormal="100" workbookViewId="0">
      <selection activeCell="A34" sqref="A34"/>
    </sheetView>
  </sheetViews>
  <sheetFormatPr baseColWidth="10" defaultColWidth="11.5703125" defaultRowHeight="12.75"/>
  <cols>
    <col min="1" max="1" width="48.85546875" style="43" customWidth="1"/>
    <col min="2" max="2" width="12" style="43" customWidth="1"/>
    <col min="3" max="16384" width="11.5703125" style="43"/>
  </cols>
  <sheetData>
    <row r="1" spans="1:11" s="79" customFormat="1" ht="45" customHeight="1">
      <c r="A1" s="82" t="s">
        <v>560</v>
      </c>
      <c r="B1" s="82"/>
      <c r="C1" s="82"/>
      <c r="D1" s="82"/>
      <c r="E1" s="82"/>
      <c r="F1" s="82"/>
      <c r="G1" s="82"/>
      <c r="H1" s="82"/>
      <c r="I1" s="81"/>
      <c r="J1" s="81"/>
      <c r="K1" s="81"/>
    </row>
    <row r="2" spans="1:11" ht="15" customHeight="1">
      <c r="B2" s="85"/>
    </row>
    <row r="31" spans="2:5">
      <c r="B31" s="374"/>
      <c r="C31" s="373"/>
      <c r="D31" s="373"/>
      <c r="E31" s="373"/>
    </row>
    <row r="34" spans="1:5" ht="13.5" thickBot="1">
      <c r="A34" s="969"/>
    </row>
    <row r="35" spans="1:5" s="890" customFormat="1" ht="18" customHeight="1">
      <c r="A35" s="879" t="s">
        <v>200</v>
      </c>
      <c r="B35" s="888" t="s">
        <v>208</v>
      </c>
      <c r="C35" s="880" t="s">
        <v>209</v>
      </c>
      <c r="E35" s="889"/>
    </row>
    <row r="36" spans="1:5" s="890" customFormat="1" ht="18" customHeight="1">
      <c r="A36" s="891" t="s">
        <v>54</v>
      </c>
      <c r="B36" s="1039">
        <v>4968</v>
      </c>
      <c r="C36" s="1042">
        <f t="shared" ref="C36:C43" si="0">B36/$B$44</f>
        <v>0.20676738668997377</v>
      </c>
      <c r="E36" s="889"/>
    </row>
    <row r="37" spans="1:5" s="890" customFormat="1" ht="18" customHeight="1">
      <c r="A37" s="891" t="s">
        <v>210</v>
      </c>
      <c r="B37" s="1039">
        <v>7551</v>
      </c>
      <c r="C37" s="1042">
        <f t="shared" si="0"/>
        <v>0.31427144462479711</v>
      </c>
      <c r="E37" s="889"/>
    </row>
    <row r="38" spans="1:5" s="890" customFormat="1" ht="18" customHeight="1">
      <c r="A38" s="891" t="s">
        <v>211</v>
      </c>
      <c r="B38" s="1039">
        <v>2603</v>
      </c>
      <c r="C38" s="1042">
        <f t="shared" si="0"/>
        <v>0.10833645482165896</v>
      </c>
      <c r="E38" s="889"/>
    </row>
    <row r="39" spans="1:5" s="890" customFormat="1" ht="18" customHeight="1">
      <c r="A39" s="891" t="s">
        <v>53</v>
      </c>
      <c r="B39" s="1039">
        <v>2280</v>
      </c>
      <c r="C39" s="1042">
        <f t="shared" si="0"/>
        <v>9.4893245099263335E-2</v>
      </c>
      <c r="E39" s="889"/>
    </row>
    <row r="40" spans="1:5" s="890" customFormat="1" ht="18" customHeight="1">
      <c r="A40" s="891" t="s">
        <v>212</v>
      </c>
      <c r="B40" s="1039">
        <v>2</v>
      </c>
      <c r="C40" s="1042">
        <f t="shared" si="0"/>
        <v>8.3239688683564326E-5</v>
      </c>
      <c r="E40" s="889"/>
    </row>
    <row r="41" spans="1:5" s="890" customFormat="1" ht="18" customHeight="1">
      <c r="A41" s="891" t="s">
        <v>213</v>
      </c>
      <c r="B41" s="1039">
        <v>377</v>
      </c>
      <c r="C41" s="1042">
        <f t="shared" si="0"/>
        <v>1.5690681316851876E-2</v>
      </c>
      <c r="E41" s="889"/>
    </row>
    <row r="42" spans="1:5" s="890" customFormat="1" ht="18" customHeight="1">
      <c r="A42" s="891" t="s">
        <v>214</v>
      </c>
      <c r="B42" s="1039">
        <v>1328</v>
      </c>
      <c r="C42" s="1042">
        <f t="shared" si="0"/>
        <v>5.5271153285886714E-2</v>
      </c>
      <c r="E42" s="889"/>
    </row>
    <row r="43" spans="1:5" s="890" customFormat="1" ht="18" customHeight="1">
      <c r="A43" s="891" t="s">
        <v>215</v>
      </c>
      <c r="B43" s="1039">
        <v>4918</v>
      </c>
      <c r="C43" s="1042">
        <f t="shared" si="0"/>
        <v>0.20468639447288467</v>
      </c>
      <c r="E43" s="889"/>
    </row>
    <row r="44" spans="1:5" s="890" customFormat="1" ht="18" customHeight="1" thickBot="1">
      <c r="A44" s="892" t="s">
        <v>281</v>
      </c>
      <c r="B44" s="1040">
        <f>SUM(B36:B43)</f>
        <v>24027</v>
      </c>
      <c r="C44" s="1041">
        <f>SUM(C36:C43)</f>
        <v>1</v>
      </c>
      <c r="E44" s="889"/>
    </row>
    <row r="45" spans="1:5" ht="15" customHeight="1">
      <c r="C45" s="371"/>
      <c r="E45" s="83"/>
    </row>
    <row r="46" spans="1:5" ht="15" customHeight="1"/>
    <row r="47" spans="1:5" ht="15" customHeight="1">
      <c r="B47"/>
    </row>
    <row r="48" spans="1:5" ht="15" customHeight="1">
      <c r="B48"/>
    </row>
    <row r="49" spans="2:3" ht="15" customHeight="1">
      <c r="B49"/>
    </row>
    <row r="50" spans="2:3" ht="15" customHeight="1">
      <c r="B50"/>
    </row>
    <row r="51" spans="2:3" ht="15">
      <c r="B51"/>
      <c r="C51" s="371"/>
    </row>
    <row r="52" spans="2:3" ht="15">
      <c r="B52"/>
    </row>
    <row r="53" spans="2:3" ht="15">
      <c r="B53"/>
    </row>
    <row r="54" spans="2:3" ht="15">
      <c r="B54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zoomScaleNormal="100" workbookViewId="0">
      <selection activeCell="A26" sqref="A26"/>
    </sheetView>
  </sheetViews>
  <sheetFormatPr baseColWidth="10" defaultColWidth="11.5703125" defaultRowHeight="12.75"/>
  <cols>
    <col min="1" max="2" width="11.5703125" style="43"/>
    <col min="3" max="4" width="15.7109375" style="43" customWidth="1"/>
    <col min="5" max="16384" width="11.5703125" style="43"/>
  </cols>
  <sheetData>
    <row r="1" spans="1:8" s="79" customFormat="1" ht="45" customHeight="1">
      <c r="A1" s="82" t="s">
        <v>218</v>
      </c>
      <c r="B1" s="82"/>
      <c r="C1" s="82"/>
      <c r="D1" s="82"/>
      <c r="E1" s="82"/>
      <c r="F1" s="81"/>
      <c r="G1" s="81"/>
      <c r="H1" s="81"/>
    </row>
    <row r="26" spans="1:3" ht="13.5" thickBot="1">
      <c r="A26" s="969"/>
    </row>
    <row r="27" spans="1:3" s="46" customFormat="1" ht="43.15" customHeight="1">
      <c r="A27" s="903" t="s">
        <v>185</v>
      </c>
      <c r="B27" s="904" t="s">
        <v>216</v>
      </c>
      <c r="C27" s="905" t="s">
        <v>217</v>
      </c>
    </row>
    <row r="28" spans="1:3" s="46" customFormat="1" ht="18" customHeight="1">
      <c r="A28" s="877">
        <v>2009</v>
      </c>
      <c r="B28" s="899">
        <v>59133</v>
      </c>
      <c r="C28" s="900">
        <v>17397</v>
      </c>
    </row>
    <row r="29" spans="1:3" ht="18" customHeight="1">
      <c r="A29" s="877">
        <v>2010</v>
      </c>
      <c r="B29" s="899">
        <v>56345</v>
      </c>
      <c r="C29" s="900">
        <v>17374</v>
      </c>
    </row>
    <row r="30" spans="1:3" ht="18" customHeight="1">
      <c r="A30" s="877">
        <v>2011</v>
      </c>
      <c r="B30" s="899">
        <v>43200</v>
      </c>
      <c r="C30" s="900">
        <v>10183</v>
      </c>
    </row>
    <row r="31" spans="1:3" ht="18" customHeight="1">
      <c r="A31" s="877">
        <v>2012</v>
      </c>
      <c r="B31" s="899">
        <v>39992</v>
      </c>
      <c r="C31" s="900">
        <v>7664</v>
      </c>
    </row>
    <row r="32" spans="1:3" ht="18" customHeight="1">
      <c r="A32" s="877">
        <v>2013</v>
      </c>
      <c r="B32" s="899">
        <v>37727</v>
      </c>
      <c r="C32" s="900">
        <v>6255</v>
      </c>
    </row>
    <row r="33" spans="1:6" ht="18" customHeight="1">
      <c r="A33" s="877">
        <v>2014</v>
      </c>
      <c r="B33" s="899">
        <v>40584</v>
      </c>
      <c r="C33" s="900">
        <v>7428</v>
      </c>
    </row>
    <row r="34" spans="1:6" ht="18" customHeight="1">
      <c r="A34" s="877">
        <v>2015</v>
      </c>
      <c r="B34" s="899">
        <v>30677</v>
      </c>
      <c r="C34" s="900">
        <v>6538</v>
      </c>
      <c r="D34" s="1043"/>
      <c r="F34" s="1043"/>
    </row>
    <row r="35" spans="1:6" ht="18" customHeight="1">
      <c r="A35" s="877">
        <v>2016</v>
      </c>
      <c r="B35" s="899">
        <v>32020</v>
      </c>
      <c r="C35" s="900">
        <v>7062</v>
      </c>
      <c r="D35" s="1043"/>
      <c r="E35" s="1043"/>
      <c r="F35" s="371"/>
    </row>
    <row r="36" spans="1:6" ht="18" customHeight="1">
      <c r="A36" s="877">
        <v>2017</v>
      </c>
      <c r="B36" s="899">
        <v>26093</v>
      </c>
      <c r="C36" s="900">
        <v>5572</v>
      </c>
    </row>
    <row r="37" spans="1:6" ht="18" customHeight="1" thickBot="1">
      <c r="A37" s="878">
        <v>2018</v>
      </c>
      <c r="B37" s="901">
        <v>24027</v>
      </c>
      <c r="C37" s="902">
        <v>4918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workbookViewId="0">
      <selection activeCell="O25" sqref="O25"/>
    </sheetView>
  </sheetViews>
  <sheetFormatPr baseColWidth="10" defaultRowHeight="12.75"/>
  <cols>
    <col min="1" max="1" width="51.140625" style="103" customWidth="1"/>
    <col min="2" max="2" width="14.7109375" style="103" customWidth="1"/>
    <col min="3" max="255" width="11.5703125" style="103"/>
    <col min="256" max="256" width="15.28515625" style="103" customWidth="1"/>
    <col min="257" max="257" width="41.28515625" style="103" customWidth="1"/>
    <col min="258" max="258" width="14.7109375" style="103" customWidth="1"/>
    <col min="259" max="511" width="11.5703125" style="103"/>
    <col min="512" max="512" width="15.28515625" style="103" customWidth="1"/>
    <col min="513" max="513" width="41.28515625" style="103" customWidth="1"/>
    <col min="514" max="514" width="14.7109375" style="103" customWidth="1"/>
    <col min="515" max="767" width="11.5703125" style="103"/>
    <col min="768" max="768" width="15.28515625" style="103" customWidth="1"/>
    <col min="769" max="769" width="41.28515625" style="103" customWidth="1"/>
    <col min="770" max="770" width="14.7109375" style="103" customWidth="1"/>
    <col min="771" max="1023" width="11.5703125" style="103"/>
    <col min="1024" max="1024" width="15.28515625" style="103" customWidth="1"/>
    <col min="1025" max="1025" width="41.28515625" style="103" customWidth="1"/>
    <col min="1026" max="1026" width="14.7109375" style="103" customWidth="1"/>
    <col min="1027" max="1279" width="11.5703125" style="103"/>
    <col min="1280" max="1280" width="15.28515625" style="103" customWidth="1"/>
    <col min="1281" max="1281" width="41.28515625" style="103" customWidth="1"/>
    <col min="1282" max="1282" width="14.7109375" style="103" customWidth="1"/>
    <col min="1283" max="1535" width="11.5703125" style="103"/>
    <col min="1536" max="1536" width="15.28515625" style="103" customWidth="1"/>
    <col min="1537" max="1537" width="41.28515625" style="103" customWidth="1"/>
    <col min="1538" max="1538" width="14.7109375" style="103" customWidth="1"/>
    <col min="1539" max="1791" width="11.5703125" style="103"/>
    <col min="1792" max="1792" width="15.28515625" style="103" customWidth="1"/>
    <col min="1793" max="1793" width="41.28515625" style="103" customWidth="1"/>
    <col min="1794" max="1794" width="14.7109375" style="103" customWidth="1"/>
    <col min="1795" max="2047" width="11.5703125" style="103"/>
    <col min="2048" max="2048" width="15.28515625" style="103" customWidth="1"/>
    <col min="2049" max="2049" width="41.28515625" style="103" customWidth="1"/>
    <col min="2050" max="2050" width="14.7109375" style="103" customWidth="1"/>
    <col min="2051" max="2303" width="11.5703125" style="103"/>
    <col min="2304" max="2304" width="15.28515625" style="103" customWidth="1"/>
    <col min="2305" max="2305" width="41.28515625" style="103" customWidth="1"/>
    <col min="2306" max="2306" width="14.7109375" style="103" customWidth="1"/>
    <col min="2307" max="2559" width="11.5703125" style="103"/>
    <col min="2560" max="2560" width="15.28515625" style="103" customWidth="1"/>
    <col min="2561" max="2561" width="41.28515625" style="103" customWidth="1"/>
    <col min="2562" max="2562" width="14.7109375" style="103" customWidth="1"/>
    <col min="2563" max="2815" width="11.5703125" style="103"/>
    <col min="2816" max="2816" width="15.28515625" style="103" customWidth="1"/>
    <col min="2817" max="2817" width="41.28515625" style="103" customWidth="1"/>
    <col min="2818" max="2818" width="14.7109375" style="103" customWidth="1"/>
    <col min="2819" max="3071" width="11.5703125" style="103"/>
    <col min="3072" max="3072" width="15.28515625" style="103" customWidth="1"/>
    <col min="3073" max="3073" width="41.28515625" style="103" customWidth="1"/>
    <col min="3074" max="3074" width="14.7109375" style="103" customWidth="1"/>
    <col min="3075" max="3327" width="11.5703125" style="103"/>
    <col min="3328" max="3328" width="15.28515625" style="103" customWidth="1"/>
    <col min="3329" max="3329" width="41.28515625" style="103" customWidth="1"/>
    <col min="3330" max="3330" width="14.7109375" style="103" customWidth="1"/>
    <col min="3331" max="3583" width="11.5703125" style="103"/>
    <col min="3584" max="3584" width="15.28515625" style="103" customWidth="1"/>
    <col min="3585" max="3585" width="41.28515625" style="103" customWidth="1"/>
    <col min="3586" max="3586" width="14.7109375" style="103" customWidth="1"/>
    <col min="3587" max="3839" width="11.5703125" style="103"/>
    <col min="3840" max="3840" width="15.28515625" style="103" customWidth="1"/>
    <col min="3841" max="3841" width="41.28515625" style="103" customWidth="1"/>
    <col min="3842" max="3842" width="14.7109375" style="103" customWidth="1"/>
    <col min="3843" max="4095" width="11.5703125" style="103"/>
    <col min="4096" max="4096" width="15.28515625" style="103" customWidth="1"/>
    <col min="4097" max="4097" width="41.28515625" style="103" customWidth="1"/>
    <col min="4098" max="4098" width="14.7109375" style="103" customWidth="1"/>
    <col min="4099" max="4351" width="11.5703125" style="103"/>
    <col min="4352" max="4352" width="15.28515625" style="103" customWidth="1"/>
    <col min="4353" max="4353" width="41.28515625" style="103" customWidth="1"/>
    <col min="4354" max="4354" width="14.7109375" style="103" customWidth="1"/>
    <col min="4355" max="4607" width="11.5703125" style="103"/>
    <col min="4608" max="4608" width="15.28515625" style="103" customWidth="1"/>
    <col min="4609" max="4609" width="41.28515625" style="103" customWidth="1"/>
    <col min="4610" max="4610" width="14.7109375" style="103" customWidth="1"/>
    <col min="4611" max="4863" width="11.5703125" style="103"/>
    <col min="4864" max="4864" width="15.28515625" style="103" customWidth="1"/>
    <col min="4865" max="4865" width="41.28515625" style="103" customWidth="1"/>
    <col min="4866" max="4866" width="14.7109375" style="103" customWidth="1"/>
    <col min="4867" max="5119" width="11.5703125" style="103"/>
    <col min="5120" max="5120" width="15.28515625" style="103" customWidth="1"/>
    <col min="5121" max="5121" width="41.28515625" style="103" customWidth="1"/>
    <col min="5122" max="5122" width="14.7109375" style="103" customWidth="1"/>
    <col min="5123" max="5375" width="11.5703125" style="103"/>
    <col min="5376" max="5376" width="15.28515625" style="103" customWidth="1"/>
    <col min="5377" max="5377" width="41.28515625" style="103" customWidth="1"/>
    <col min="5378" max="5378" width="14.7109375" style="103" customWidth="1"/>
    <col min="5379" max="5631" width="11.5703125" style="103"/>
    <col min="5632" max="5632" width="15.28515625" style="103" customWidth="1"/>
    <col min="5633" max="5633" width="41.28515625" style="103" customWidth="1"/>
    <col min="5634" max="5634" width="14.7109375" style="103" customWidth="1"/>
    <col min="5635" max="5887" width="11.5703125" style="103"/>
    <col min="5888" max="5888" width="15.28515625" style="103" customWidth="1"/>
    <col min="5889" max="5889" width="41.28515625" style="103" customWidth="1"/>
    <col min="5890" max="5890" width="14.7109375" style="103" customWidth="1"/>
    <col min="5891" max="6143" width="11.5703125" style="103"/>
    <col min="6144" max="6144" width="15.28515625" style="103" customWidth="1"/>
    <col min="6145" max="6145" width="41.28515625" style="103" customWidth="1"/>
    <col min="6146" max="6146" width="14.7109375" style="103" customWidth="1"/>
    <col min="6147" max="6399" width="11.5703125" style="103"/>
    <col min="6400" max="6400" width="15.28515625" style="103" customWidth="1"/>
    <col min="6401" max="6401" width="41.28515625" style="103" customWidth="1"/>
    <col min="6402" max="6402" width="14.7109375" style="103" customWidth="1"/>
    <col min="6403" max="6655" width="11.5703125" style="103"/>
    <col min="6656" max="6656" width="15.28515625" style="103" customWidth="1"/>
    <col min="6657" max="6657" width="41.28515625" style="103" customWidth="1"/>
    <col min="6658" max="6658" width="14.7109375" style="103" customWidth="1"/>
    <col min="6659" max="6911" width="11.5703125" style="103"/>
    <col min="6912" max="6912" width="15.28515625" style="103" customWidth="1"/>
    <col min="6913" max="6913" width="41.28515625" style="103" customWidth="1"/>
    <col min="6914" max="6914" width="14.7109375" style="103" customWidth="1"/>
    <col min="6915" max="7167" width="11.5703125" style="103"/>
    <col min="7168" max="7168" width="15.28515625" style="103" customWidth="1"/>
    <col min="7169" max="7169" width="41.28515625" style="103" customWidth="1"/>
    <col min="7170" max="7170" width="14.7109375" style="103" customWidth="1"/>
    <col min="7171" max="7423" width="11.5703125" style="103"/>
    <col min="7424" max="7424" width="15.28515625" style="103" customWidth="1"/>
    <col min="7425" max="7425" width="41.28515625" style="103" customWidth="1"/>
    <col min="7426" max="7426" width="14.7109375" style="103" customWidth="1"/>
    <col min="7427" max="7679" width="11.5703125" style="103"/>
    <col min="7680" max="7680" width="15.28515625" style="103" customWidth="1"/>
    <col min="7681" max="7681" width="41.28515625" style="103" customWidth="1"/>
    <col min="7682" max="7682" width="14.7109375" style="103" customWidth="1"/>
    <col min="7683" max="7935" width="11.5703125" style="103"/>
    <col min="7936" max="7936" width="15.28515625" style="103" customWidth="1"/>
    <col min="7937" max="7937" width="41.28515625" style="103" customWidth="1"/>
    <col min="7938" max="7938" width="14.7109375" style="103" customWidth="1"/>
    <col min="7939" max="8191" width="11.5703125" style="103"/>
    <col min="8192" max="8192" width="15.28515625" style="103" customWidth="1"/>
    <col min="8193" max="8193" width="41.28515625" style="103" customWidth="1"/>
    <col min="8194" max="8194" width="14.7109375" style="103" customWidth="1"/>
    <col min="8195" max="8447" width="11.5703125" style="103"/>
    <col min="8448" max="8448" width="15.28515625" style="103" customWidth="1"/>
    <col min="8449" max="8449" width="41.28515625" style="103" customWidth="1"/>
    <col min="8450" max="8450" width="14.7109375" style="103" customWidth="1"/>
    <col min="8451" max="8703" width="11.5703125" style="103"/>
    <col min="8704" max="8704" width="15.28515625" style="103" customWidth="1"/>
    <col min="8705" max="8705" width="41.28515625" style="103" customWidth="1"/>
    <col min="8706" max="8706" width="14.7109375" style="103" customWidth="1"/>
    <col min="8707" max="8959" width="11.5703125" style="103"/>
    <col min="8960" max="8960" width="15.28515625" style="103" customWidth="1"/>
    <col min="8961" max="8961" width="41.28515625" style="103" customWidth="1"/>
    <col min="8962" max="8962" width="14.7109375" style="103" customWidth="1"/>
    <col min="8963" max="9215" width="11.5703125" style="103"/>
    <col min="9216" max="9216" width="15.28515625" style="103" customWidth="1"/>
    <col min="9217" max="9217" width="41.28515625" style="103" customWidth="1"/>
    <col min="9218" max="9218" width="14.7109375" style="103" customWidth="1"/>
    <col min="9219" max="9471" width="11.5703125" style="103"/>
    <col min="9472" max="9472" width="15.28515625" style="103" customWidth="1"/>
    <col min="9473" max="9473" width="41.28515625" style="103" customWidth="1"/>
    <col min="9474" max="9474" width="14.7109375" style="103" customWidth="1"/>
    <col min="9475" max="9727" width="11.5703125" style="103"/>
    <col min="9728" max="9728" width="15.28515625" style="103" customWidth="1"/>
    <col min="9729" max="9729" width="41.28515625" style="103" customWidth="1"/>
    <col min="9730" max="9730" width="14.7109375" style="103" customWidth="1"/>
    <col min="9731" max="9983" width="11.5703125" style="103"/>
    <col min="9984" max="9984" width="15.28515625" style="103" customWidth="1"/>
    <col min="9985" max="9985" width="41.28515625" style="103" customWidth="1"/>
    <col min="9986" max="9986" width="14.7109375" style="103" customWidth="1"/>
    <col min="9987" max="10239" width="11.5703125" style="103"/>
    <col min="10240" max="10240" width="15.28515625" style="103" customWidth="1"/>
    <col min="10241" max="10241" width="41.28515625" style="103" customWidth="1"/>
    <col min="10242" max="10242" width="14.7109375" style="103" customWidth="1"/>
    <col min="10243" max="10495" width="11.5703125" style="103"/>
    <col min="10496" max="10496" width="15.28515625" style="103" customWidth="1"/>
    <col min="10497" max="10497" width="41.28515625" style="103" customWidth="1"/>
    <col min="10498" max="10498" width="14.7109375" style="103" customWidth="1"/>
    <col min="10499" max="10751" width="11.5703125" style="103"/>
    <col min="10752" max="10752" width="15.28515625" style="103" customWidth="1"/>
    <col min="10753" max="10753" width="41.28515625" style="103" customWidth="1"/>
    <col min="10754" max="10754" width="14.7109375" style="103" customWidth="1"/>
    <col min="10755" max="11007" width="11.5703125" style="103"/>
    <col min="11008" max="11008" width="15.28515625" style="103" customWidth="1"/>
    <col min="11009" max="11009" width="41.28515625" style="103" customWidth="1"/>
    <col min="11010" max="11010" width="14.7109375" style="103" customWidth="1"/>
    <col min="11011" max="11263" width="11.5703125" style="103"/>
    <col min="11264" max="11264" width="15.28515625" style="103" customWidth="1"/>
    <col min="11265" max="11265" width="41.28515625" style="103" customWidth="1"/>
    <col min="11266" max="11266" width="14.7109375" style="103" customWidth="1"/>
    <col min="11267" max="11519" width="11.5703125" style="103"/>
    <col min="11520" max="11520" width="15.28515625" style="103" customWidth="1"/>
    <col min="11521" max="11521" width="41.28515625" style="103" customWidth="1"/>
    <col min="11522" max="11522" width="14.7109375" style="103" customWidth="1"/>
    <col min="11523" max="11775" width="11.5703125" style="103"/>
    <col min="11776" max="11776" width="15.28515625" style="103" customWidth="1"/>
    <col min="11777" max="11777" width="41.28515625" style="103" customWidth="1"/>
    <col min="11778" max="11778" width="14.7109375" style="103" customWidth="1"/>
    <col min="11779" max="12031" width="11.5703125" style="103"/>
    <col min="12032" max="12032" width="15.28515625" style="103" customWidth="1"/>
    <col min="12033" max="12033" width="41.28515625" style="103" customWidth="1"/>
    <col min="12034" max="12034" width="14.7109375" style="103" customWidth="1"/>
    <col min="12035" max="12287" width="11.5703125" style="103"/>
    <col min="12288" max="12288" width="15.28515625" style="103" customWidth="1"/>
    <col min="12289" max="12289" width="41.28515625" style="103" customWidth="1"/>
    <col min="12290" max="12290" width="14.7109375" style="103" customWidth="1"/>
    <col min="12291" max="12543" width="11.5703125" style="103"/>
    <col min="12544" max="12544" width="15.28515625" style="103" customWidth="1"/>
    <col min="12545" max="12545" width="41.28515625" style="103" customWidth="1"/>
    <col min="12546" max="12546" width="14.7109375" style="103" customWidth="1"/>
    <col min="12547" max="12799" width="11.5703125" style="103"/>
    <col min="12800" max="12800" width="15.28515625" style="103" customWidth="1"/>
    <col min="12801" max="12801" width="41.28515625" style="103" customWidth="1"/>
    <col min="12802" max="12802" width="14.7109375" style="103" customWidth="1"/>
    <col min="12803" max="13055" width="11.5703125" style="103"/>
    <col min="13056" max="13056" width="15.28515625" style="103" customWidth="1"/>
    <col min="13057" max="13057" width="41.28515625" style="103" customWidth="1"/>
    <col min="13058" max="13058" width="14.7109375" style="103" customWidth="1"/>
    <col min="13059" max="13311" width="11.5703125" style="103"/>
    <col min="13312" max="13312" width="15.28515625" style="103" customWidth="1"/>
    <col min="13313" max="13313" width="41.28515625" style="103" customWidth="1"/>
    <col min="13314" max="13314" width="14.7109375" style="103" customWidth="1"/>
    <col min="13315" max="13567" width="11.5703125" style="103"/>
    <col min="13568" max="13568" width="15.28515625" style="103" customWidth="1"/>
    <col min="13569" max="13569" width="41.28515625" style="103" customWidth="1"/>
    <col min="13570" max="13570" width="14.7109375" style="103" customWidth="1"/>
    <col min="13571" max="13823" width="11.5703125" style="103"/>
    <col min="13824" max="13824" width="15.28515625" style="103" customWidth="1"/>
    <col min="13825" max="13825" width="41.28515625" style="103" customWidth="1"/>
    <col min="13826" max="13826" width="14.7109375" style="103" customWidth="1"/>
    <col min="13827" max="14079" width="11.5703125" style="103"/>
    <col min="14080" max="14080" width="15.28515625" style="103" customWidth="1"/>
    <col min="14081" max="14081" width="41.28515625" style="103" customWidth="1"/>
    <col min="14082" max="14082" width="14.7109375" style="103" customWidth="1"/>
    <col min="14083" max="14335" width="11.5703125" style="103"/>
    <col min="14336" max="14336" width="15.28515625" style="103" customWidth="1"/>
    <col min="14337" max="14337" width="41.28515625" style="103" customWidth="1"/>
    <col min="14338" max="14338" width="14.7109375" style="103" customWidth="1"/>
    <col min="14339" max="14591" width="11.5703125" style="103"/>
    <col min="14592" max="14592" width="15.28515625" style="103" customWidth="1"/>
    <col min="14593" max="14593" width="41.28515625" style="103" customWidth="1"/>
    <col min="14594" max="14594" width="14.7109375" style="103" customWidth="1"/>
    <col min="14595" max="14847" width="11.5703125" style="103"/>
    <col min="14848" max="14848" width="15.28515625" style="103" customWidth="1"/>
    <col min="14849" max="14849" width="41.28515625" style="103" customWidth="1"/>
    <col min="14850" max="14850" width="14.7109375" style="103" customWidth="1"/>
    <col min="14851" max="15103" width="11.5703125" style="103"/>
    <col min="15104" max="15104" width="15.28515625" style="103" customWidth="1"/>
    <col min="15105" max="15105" width="41.28515625" style="103" customWidth="1"/>
    <col min="15106" max="15106" width="14.7109375" style="103" customWidth="1"/>
    <col min="15107" max="15359" width="11.5703125" style="103"/>
    <col min="15360" max="15360" width="15.28515625" style="103" customWidth="1"/>
    <col min="15361" max="15361" width="41.28515625" style="103" customWidth="1"/>
    <col min="15362" max="15362" width="14.7109375" style="103" customWidth="1"/>
    <col min="15363" max="15615" width="11.5703125" style="103"/>
    <col min="15616" max="15616" width="15.28515625" style="103" customWidth="1"/>
    <col min="15617" max="15617" width="41.28515625" style="103" customWidth="1"/>
    <col min="15618" max="15618" width="14.7109375" style="103" customWidth="1"/>
    <col min="15619" max="15871" width="11.5703125" style="103"/>
    <col min="15872" max="15872" width="15.28515625" style="103" customWidth="1"/>
    <col min="15873" max="15873" width="41.28515625" style="103" customWidth="1"/>
    <col min="15874" max="15874" width="14.7109375" style="103" customWidth="1"/>
    <col min="15875" max="16127" width="11.5703125" style="103"/>
    <col min="16128" max="16128" width="15.28515625" style="103" customWidth="1"/>
    <col min="16129" max="16129" width="41.28515625" style="103" customWidth="1"/>
    <col min="16130" max="16130" width="14.7109375" style="103" customWidth="1"/>
    <col min="16131" max="16383" width="11.5703125" style="103"/>
    <col min="16384" max="16384" width="11.5703125" style="103" customWidth="1"/>
  </cols>
  <sheetData>
    <row r="1" spans="1:4" s="102" customFormat="1" ht="45" customHeight="1">
      <c r="A1" s="108" t="s">
        <v>635</v>
      </c>
      <c r="B1" s="108"/>
      <c r="C1" s="108"/>
      <c r="D1" s="101"/>
    </row>
    <row r="2" spans="1:4" ht="13.5" thickBot="1"/>
    <row r="3" spans="1:4" s="104" customFormat="1" ht="30" customHeight="1" thickBot="1">
      <c r="A3" s="626" t="s">
        <v>219</v>
      </c>
      <c r="B3" s="631" t="s">
        <v>428</v>
      </c>
    </row>
    <row r="4" spans="1:4" s="104" customFormat="1" ht="19.899999999999999" customHeight="1">
      <c r="A4" s="395" t="s">
        <v>430</v>
      </c>
      <c r="B4" s="105">
        <v>1478746</v>
      </c>
    </row>
    <row r="5" spans="1:4" s="104" customFormat="1" ht="19.899999999999999" customHeight="1">
      <c r="A5" s="1047" t="s">
        <v>702</v>
      </c>
      <c r="B5" s="394">
        <v>536567</v>
      </c>
    </row>
    <row r="6" spans="1:4" s="104" customFormat="1" ht="19.899999999999999" customHeight="1">
      <c r="A6" s="1047" t="s">
        <v>699</v>
      </c>
      <c r="B6" s="394">
        <v>193179</v>
      </c>
    </row>
    <row r="7" spans="1:4" s="104" customFormat="1" ht="19.899999999999999" customHeight="1">
      <c r="A7" s="396" t="s">
        <v>220</v>
      </c>
      <c r="B7" s="106">
        <v>112521</v>
      </c>
    </row>
    <row r="8" spans="1:4" s="104" customFormat="1" ht="19.899999999999999" customHeight="1">
      <c r="A8" s="396" t="s">
        <v>700</v>
      </c>
      <c r="B8" s="106">
        <v>87526</v>
      </c>
    </row>
    <row r="9" spans="1:4" s="104" customFormat="1" ht="19.899999999999999" customHeight="1">
      <c r="A9" s="396" t="s">
        <v>431</v>
      </c>
      <c r="B9" s="106">
        <v>75676</v>
      </c>
    </row>
    <row r="10" spans="1:4" s="104" customFormat="1" ht="19.899999999999999" customHeight="1">
      <c r="A10" s="396" t="s">
        <v>429</v>
      </c>
      <c r="B10" s="106">
        <v>70673</v>
      </c>
    </row>
    <row r="11" spans="1:4" s="104" customFormat="1" ht="19.899999999999999" customHeight="1">
      <c r="A11" s="397" t="s">
        <v>701</v>
      </c>
      <c r="B11" s="393">
        <v>54827</v>
      </c>
    </row>
    <row r="12" spans="1:4" s="104" customFormat="1" ht="19.899999999999999" customHeight="1">
      <c r="A12" s="397" t="s">
        <v>703</v>
      </c>
      <c r="B12" s="393">
        <v>48478</v>
      </c>
    </row>
    <row r="13" spans="1:4" s="104" customFormat="1" ht="19.899999999999999" customHeight="1">
      <c r="A13" s="397" t="s">
        <v>704</v>
      </c>
      <c r="B13" s="393">
        <v>47355</v>
      </c>
    </row>
    <row r="14" spans="1:4" s="104" customFormat="1" ht="19.899999999999999" customHeight="1" thickBot="1">
      <c r="A14" s="398" t="s">
        <v>705</v>
      </c>
      <c r="B14" s="107">
        <v>42628</v>
      </c>
    </row>
    <row r="15" spans="1:4" ht="19.899999999999999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H18" sqref="H18"/>
    </sheetView>
  </sheetViews>
  <sheetFormatPr baseColWidth="10" defaultRowHeight="12.75"/>
  <cols>
    <col min="1" max="1" width="54.140625" style="46" customWidth="1"/>
    <col min="2" max="2" width="14.7109375" style="46" customWidth="1"/>
    <col min="3" max="256" width="11.5703125" style="46"/>
    <col min="257" max="257" width="54.140625" style="46" customWidth="1"/>
    <col min="258" max="258" width="14.7109375" style="46" customWidth="1"/>
    <col min="259" max="512" width="11.5703125" style="46"/>
    <col min="513" max="513" width="54.140625" style="46" customWidth="1"/>
    <col min="514" max="514" width="14.7109375" style="46" customWidth="1"/>
    <col min="515" max="768" width="11.5703125" style="46"/>
    <col min="769" max="769" width="54.140625" style="46" customWidth="1"/>
    <col min="770" max="770" width="14.7109375" style="46" customWidth="1"/>
    <col min="771" max="1024" width="11.5703125" style="46"/>
    <col min="1025" max="1025" width="54.140625" style="46" customWidth="1"/>
    <col min="1026" max="1026" width="14.7109375" style="46" customWidth="1"/>
    <col min="1027" max="1280" width="11.5703125" style="46"/>
    <col min="1281" max="1281" width="54.140625" style="46" customWidth="1"/>
    <col min="1282" max="1282" width="14.7109375" style="46" customWidth="1"/>
    <col min="1283" max="1536" width="11.5703125" style="46"/>
    <col min="1537" max="1537" width="54.140625" style="46" customWidth="1"/>
    <col min="1538" max="1538" width="14.7109375" style="46" customWidth="1"/>
    <col min="1539" max="1792" width="11.5703125" style="46"/>
    <col min="1793" max="1793" width="54.140625" style="46" customWidth="1"/>
    <col min="1794" max="1794" width="14.7109375" style="46" customWidth="1"/>
    <col min="1795" max="2048" width="11.5703125" style="46"/>
    <col min="2049" max="2049" width="54.140625" style="46" customWidth="1"/>
    <col min="2050" max="2050" width="14.7109375" style="46" customWidth="1"/>
    <col min="2051" max="2304" width="11.5703125" style="46"/>
    <col min="2305" max="2305" width="54.140625" style="46" customWidth="1"/>
    <col min="2306" max="2306" width="14.7109375" style="46" customWidth="1"/>
    <col min="2307" max="2560" width="11.5703125" style="46"/>
    <col min="2561" max="2561" width="54.140625" style="46" customWidth="1"/>
    <col min="2562" max="2562" width="14.7109375" style="46" customWidth="1"/>
    <col min="2563" max="2816" width="11.5703125" style="46"/>
    <col min="2817" max="2817" width="54.140625" style="46" customWidth="1"/>
    <col min="2818" max="2818" width="14.7109375" style="46" customWidth="1"/>
    <col min="2819" max="3072" width="11.5703125" style="46"/>
    <col min="3073" max="3073" width="54.140625" style="46" customWidth="1"/>
    <col min="3074" max="3074" width="14.7109375" style="46" customWidth="1"/>
    <col min="3075" max="3328" width="11.5703125" style="46"/>
    <col min="3329" max="3329" width="54.140625" style="46" customWidth="1"/>
    <col min="3330" max="3330" width="14.7109375" style="46" customWidth="1"/>
    <col min="3331" max="3584" width="11.5703125" style="46"/>
    <col min="3585" max="3585" width="54.140625" style="46" customWidth="1"/>
    <col min="3586" max="3586" width="14.7109375" style="46" customWidth="1"/>
    <col min="3587" max="3840" width="11.5703125" style="46"/>
    <col min="3841" max="3841" width="54.140625" style="46" customWidth="1"/>
    <col min="3842" max="3842" width="14.7109375" style="46" customWidth="1"/>
    <col min="3843" max="4096" width="11.5703125" style="46"/>
    <col min="4097" max="4097" width="54.140625" style="46" customWidth="1"/>
    <col min="4098" max="4098" width="14.7109375" style="46" customWidth="1"/>
    <col min="4099" max="4352" width="11.5703125" style="46"/>
    <col min="4353" max="4353" width="54.140625" style="46" customWidth="1"/>
    <col min="4354" max="4354" width="14.7109375" style="46" customWidth="1"/>
    <col min="4355" max="4608" width="11.5703125" style="46"/>
    <col min="4609" max="4609" width="54.140625" style="46" customWidth="1"/>
    <col min="4610" max="4610" width="14.7109375" style="46" customWidth="1"/>
    <col min="4611" max="4864" width="11.5703125" style="46"/>
    <col min="4865" max="4865" width="54.140625" style="46" customWidth="1"/>
    <col min="4866" max="4866" width="14.7109375" style="46" customWidth="1"/>
    <col min="4867" max="5120" width="11.5703125" style="46"/>
    <col min="5121" max="5121" width="54.140625" style="46" customWidth="1"/>
    <col min="5122" max="5122" width="14.7109375" style="46" customWidth="1"/>
    <col min="5123" max="5376" width="11.5703125" style="46"/>
    <col min="5377" max="5377" width="54.140625" style="46" customWidth="1"/>
    <col min="5378" max="5378" width="14.7109375" style="46" customWidth="1"/>
    <col min="5379" max="5632" width="11.5703125" style="46"/>
    <col min="5633" max="5633" width="54.140625" style="46" customWidth="1"/>
    <col min="5634" max="5634" width="14.7109375" style="46" customWidth="1"/>
    <col min="5635" max="5888" width="11.5703125" style="46"/>
    <col min="5889" max="5889" width="54.140625" style="46" customWidth="1"/>
    <col min="5890" max="5890" width="14.7109375" style="46" customWidth="1"/>
    <col min="5891" max="6144" width="11.5703125" style="46"/>
    <col min="6145" max="6145" width="54.140625" style="46" customWidth="1"/>
    <col min="6146" max="6146" width="14.7109375" style="46" customWidth="1"/>
    <col min="6147" max="6400" width="11.5703125" style="46"/>
    <col min="6401" max="6401" width="54.140625" style="46" customWidth="1"/>
    <col min="6402" max="6402" width="14.7109375" style="46" customWidth="1"/>
    <col min="6403" max="6656" width="11.5703125" style="46"/>
    <col min="6657" max="6657" width="54.140625" style="46" customWidth="1"/>
    <col min="6658" max="6658" width="14.7109375" style="46" customWidth="1"/>
    <col min="6659" max="6912" width="11.5703125" style="46"/>
    <col min="6913" max="6913" width="54.140625" style="46" customWidth="1"/>
    <col min="6914" max="6914" width="14.7109375" style="46" customWidth="1"/>
    <col min="6915" max="7168" width="11.5703125" style="46"/>
    <col min="7169" max="7169" width="54.140625" style="46" customWidth="1"/>
    <col min="7170" max="7170" width="14.7109375" style="46" customWidth="1"/>
    <col min="7171" max="7424" width="11.5703125" style="46"/>
    <col min="7425" max="7425" width="54.140625" style="46" customWidth="1"/>
    <col min="7426" max="7426" width="14.7109375" style="46" customWidth="1"/>
    <col min="7427" max="7680" width="11.5703125" style="46"/>
    <col min="7681" max="7681" width="54.140625" style="46" customWidth="1"/>
    <col min="7682" max="7682" width="14.7109375" style="46" customWidth="1"/>
    <col min="7683" max="7936" width="11.5703125" style="46"/>
    <col min="7937" max="7937" width="54.140625" style="46" customWidth="1"/>
    <col min="7938" max="7938" width="14.7109375" style="46" customWidth="1"/>
    <col min="7939" max="8192" width="11.5703125" style="46"/>
    <col min="8193" max="8193" width="54.140625" style="46" customWidth="1"/>
    <col min="8194" max="8194" width="14.7109375" style="46" customWidth="1"/>
    <col min="8195" max="8448" width="11.5703125" style="46"/>
    <col min="8449" max="8449" width="54.140625" style="46" customWidth="1"/>
    <col min="8450" max="8450" width="14.7109375" style="46" customWidth="1"/>
    <col min="8451" max="8704" width="11.5703125" style="46"/>
    <col min="8705" max="8705" width="54.140625" style="46" customWidth="1"/>
    <col min="8706" max="8706" width="14.7109375" style="46" customWidth="1"/>
    <col min="8707" max="8960" width="11.5703125" style="46"/>
    <col min="8961" max="8961" width="54.140625" style="46" customWidth="1"/>
    <col min="8962" max="8962" width="14.7109375" style="46" customWidth="1"/>
    <col min="8963" max="9216" width="11.5703125" style="46"/>
    <col min="9217" max="9217" width="54.140625" style="46" customWidth="1"/>
    <col min="9218" max="9218" width="14.7109375" style="46" customWidth="1"/>
    <col min="9219" max="9472" width="11.5703125" style="46"/>
    <col min="9473" max="9473" width="54.140625" style="46" customWidth="1"/>
    <col min="9474" max="9474" width="14.7109375" style="46" customWidth="1"/>
    <col min="9475" max="9728" width="11.5703125" style="46"/>
    <col min="9729" max="9729" width="54.140625" style="46" customWidth="1"/>
    <col min="9730" max="9730" width="14.7109375" style="46" customWidth="1"/>
    <col min="9731" max="9984" width="11.5703125" style="46"/>
    <col min="9985" max="9985" width="54.140625" style="46" customWidth="1"/>
    <col min="9986" max="9986" width="14.7109375" style="46" customWidth="1"/>
    <col min="9987" max="10240" width="11.5703125" style="46"/>
    <col min="10241" max="10241" width="54.140625" style="46" customWidth="1"/>
    <col min="10242" max="10242" width="14.7109375" style="46" customWidth="1"/>
    <col min="10243" max="10496" width="11.5703125" style="46"/>
    <col min="10497" max="10497" width="54.140625" style="46" customWidth="1"/>
    <col min="10498" max="10498" width="14.7109375" style="46" customWidth="1"/>
    <col min="10499" max="10752" width="11.5703125" style="46"/>
    <col min="10753" max="10753" width="54.140625" style="46" customWidth="1"/>
    <col min="10754" max="10754" width="14.7109375" style="46" customWidth="1"/>
    <col min="10755" max="11008" width="11.5703125" style="46"/>
    <col min="11009" max="11009" width="54.140625" style="46" customWidth="1"/>
    <col min="11010" max="11010" width="14.7109375" style="46" customWidth="1"/>
    <col min="11011" max="11264" width="11.5703125" style="46"/>
    <col min="11265" max="11265" width="54.140625" style="46" customWidth="1"/>
    <col min="11266" max="11266" width="14.7109375" style="46" customWidth="1"/>
    <col min="11267" max="11520" width="11.5703125" style="46"/>
    <col min="11521" max="11521" width="54.140625" style="46" customWidth="1"/>
    <col min="11522" max="11522" width="14.7109375" style="46" customWidth="1"/>
    <col min="11523" max="11776" width="11.5703125" style="46"/>
    <col min="11777" max="11777" width="54.140625" style="46" customWidth="1"/>
    <col min="11778" max="11778" width="14.7109375" style="46" customWidth="1"/>
    <col min="11779" max="12032" width="11.5703125" style="46"/>
    <col min="12033" max="12033" width="54.140625" style="46" customWidth="1"/>
    <col min="12034" max="12034" width="14.7109375" style="46" customWidth="1"/>
    <col min="12035" max="12288" width="11.5703125" style="46"/>
    <col min="12289" max="12289" width="54.140625" style="46" customWidth="1"/>
    <col min="12290" max="12290" width="14.7109375" style="46" customWidth="1"/>
    <col min="12291" max="12544" width="11.5703125" style="46"/>
    <col min="12545" max="12545" width="54.140625" style="46" customWidth="1"/>
    <col min="12546" max="12546" width="14.7109375" style="46" customWidth="1"/>
    <col min="12547" max="12800" width="11.5703125" style="46"/>
    <col min="12801" max="12801" width="54.140625" style="46" customWidth="1"/>
    <col min="12802" max="12802" width="14.7109375" style="46" customWidth="1"/>
    <col min="12803" max="13056" width="11.5703125" style="46"/>
    <col min="13057" max="13057" width="54.140625" style="46" customWidth="1"/>
    <col min="13058" max="13058" width="14.7109375" style="46" customWidth="1"/>
    <col min="13059" max="13312" width="11.5703125" style="46"/>
    <col min="13313" max="13313" width="54.140625" style="46" customWidth="1"/>
    <col min="13314" max="13314" width="14.7109375" style="46" customWidth="1"/>
    <col min="13315" max="13568" width="11.5703125" style="46"/>
    <col min="13569" max="13569" width="54.140625" style="46" customWidth="1"/>
    <col min="13570" max="13570" width="14.7109375" style="46" customWidth="1"/>
    <col min="13571" max="13824" width="11.5703125" style="46"/>
    <col min="13825" max="13825" width="54.140625" style="46" customWidth="1"/>
    <col min="13826" max="13826" width="14.7109375" style="46" customWidth="1"/>
    <col min="13827" max="14080" width="11.5703125" style="46"/>
    <col min="14081" max="14081" width="54.140625" style="46" customWidth="1"/>
    <col min="14082" max="14082" width="14.7109375" style="46" customWidth="1"/>
    <col min="14083" max="14336" width="11.5703125" style="46"/>
    <col min="14337" max="14337" width="54.140625" style="46" customWidth="1"/>
    <col min="14338" max="14338" width="14.7109375" style="46" customWidth="1"/>
    <col min="14339" max="14592" width="11.5703125" style="46"/>
    <col min="14593" max="14593" width="54.140625" style="46" customWidth="1"/>
    <col min="14594" max="14594" width="14.7109375" style="46" customWidth="1"/>
    <col min="14595" max="14848" width="11.5703125" style="46"/>
    <col min="14849" max="14849" width="54.140625" style="46" customWidth="1"/>
    <col min="14850" max="14850" width="14.7109375" style="46" customWidth="1"/>
    <col min="14851" max="15104" width="11.5703125" style="46"/>
    <col min="15105" max="15105" width="54.140625" style="46" customWidth="1"/>
    <col min="15106" max="15106" width="14.7109375" style="46" customWidth="1"/>
    <col min="15107" max="15360" width="11.5703125" style="46"/>
    <col min="15361" max="15361" width="54.140625" style="46" customWidth="1"/>
    <col min="15362" max="15362" width="14.7109375" style="46" customWidth="1"/>
    <col min="15363" max="15616" width="11.5703125" style="46"/>
    <col min="15617" max="15617" width="54.140625" style="46" customWidth="1"/>
    <col min="15618" max="15618" width="14.7109375" style="46" customWidth="1"/>
    <col min="15619" max="15872" width="11.5703125" style="46"/>
    <col min="15873" max="15873" width="54.140625" style="46" customWidth="1"/>
    <col min="15874" max="15874" width="14.7109375" style="46" customWidth="1"/>
    <col min="15875" max="16128" width="11.5703125" style="46"/>
    <col min="16129" max="16129" width="54.140625" style="46" customWidth="1"/>
    <col min="16130" max="16130" width="14.7109375" style="46" customWidth="1"/>
    <col min="16131" max="16384" width="11.5703125" style="46"/>
  </cols>
  <sheetData>
    <row r="1" spans="1:4" s="79" customFormat="1" ht="45" customHeight="1">
      <c r="A1" s="82" t="s">
        <v>634</v>
      </c>
      <c r="B1" s="112"/>
      <c r="C1" s="112"/>
      <c r="D1" s="81"/>
    </row>
    <row r="2" spans="1:4" ht="13.5" thickBot="1"/>
    <row r="3" spans="1:4" ht="30" customHeight="1" thickBot="1">
      <c r="A3" s="631" t="s">
        <v>221</v>
      </c>
      <c r="B3" s="631" t="s">
        <v>44</v>
      </c>
    </row>
    <row r="4" spans="1:4" ht="19.899999999999999" customHeight="1">
      <c r="A4" s="427" t="s">
        <v>222</v>
      </c>
      <c r="B4" s="428">
        <v>136008</v>
      </c>
      <c r="D4"/>
    </row>
    <row r="5" spans="1:4" ht="19.899999999999999" customHeight="1">
      <c r="A5" s="429" t="s">
        <v>223</v>
      </c>
      <c r="B5" s="430">
        <v>58145</v>
      </c>
      <c r="D5"/>
    </row>
    <row r="6" spans="1:4" ht="19.899999999999999" customHeight="1">
      <c r="A6" s="225" t="s">
        <v>432</v>
      </c>
      <c r="B6" s="109">
        <v>34945</v>
      </c>
      <c r="D6"/>
    </row>
    <row r="7" spans="1:4" ht="19.899999999999999" customHeight="1">
      <c r="A7" s="225" t="s">
        <v>434</v>
      </c>
      <c r="B7" s="109">
        <v>13423</v>
      </c>
      <c r="D7"/>
    </row>
    <row r="8" spans="1:4" ht="19.899999999999999" customHeight="1">
      <c r="A8" s="225" t="s">
        <v>224</v>
      </c>
      <c r="B8" s="109">
        <v>13160</v>
      </c>
      <c r="D8"/>
    </row>
    <row r="9" spans="1:4" ht="19.899999999999999" customHeight="1">
      <c r="A9" s="225" t="s">
        <v>225</v>
      </c>
      <c r="B9" s="109">
        <v>7542</v>
      </c>
      <c r="D9"/>
    </row>
    <row r="10" spans="1:4" ht="19.899999999999999" customHeight="1">
      <c r="A10" s="217" t="s">
        <v>226</v>
      </c>
      <c r="B10" s="109">
        <v>4879</v>
      </c>
      <c r="D10"/>
    </row>
    <row r="11" spans="1:4" ht="19.899999999999999" customHeight="1">
      <c r="A11" s="217" t="s">
        <v>227</v>
      </c>
      <c r="B11" s="109">
        <v>4383</v>
      </c>
      <c r="D11"/>
    </row>
    <row r="12" spans="1:4" ht="19.899999999999999" customHeight="1">
      <c r="A12" s="217" t="s">
        <v>228</v>
      </c>
      <c r="B12" s="109">
        <v>4602</v>
      </c>
      <c r="D12"/>
    </row>
    <row r="13" spans="1:4" ht="19.899999999999999" customHeight="1">
      <c r="A13" s="225" t="s">
        <v>229</v>
      </c>
      <c r="B13" s="109">
        <v>4439</v>
      </c>
      <c r="D13"/>
    </row>
    <row r="14" spans="1:4" ht="19.899999999999999" customHeight="1">
      <c r="A14" s="225" t="s">
        <v>230</v>
      </c>
      <c r="B14" s="109">
        <v>2174</v>
      </c>
      <c r="D14"/>
    </row>
    <row r="15" spans="1:4" ht="19.899999999999999" customHeight="1">
      <c r="A15" s="226" t="s">
        <v>231</v>
      </c>
      <c r="B15" s="110">
        <v>1335</v>
      </c>
      <c r="D15"/>
    </row>
    <row r="16" spans="1:4" ht="19.899999999999999" customHeight="1" thickBot="1">
      <c r="A16" s="226" t="s">
        <v>697</v>
      </c>
      <c r="B16" s="110">
        <v>1753</v>
      </c>
      <c r="D16"/>
    </row>
    <row r="17" spans="1:4" ht="19.899999999999999" customHeight="1" thickBot="1">
      <c r="A17" s="634" t="s">
        <v>43</v>
      </c>
      <c r="B17" s="635">
        <f>B4+SUM(B6:B16)</f>
        <v>228643</v>
      </c>
      <c r="D17"/>
    </row>
    <row r="18" spans="1:4" ht="15" customHeight="1">
      <c r="A18" s="111"/>
    </row>
    <row r="19" spans="1:4" ht="25.15" customHeight="1">
      <c r="A19" s="295" t="s">
        <v>433</v>
      </c>
      <c r="B19" s="227"/>
    </row>
    <row r="20" spans="1:4" ht="10.5" customHeight="1">
      <c r="A20"/>
      <c r="B20"/>
      <c r="C2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>
      <selection activeCell="A28" sqref="A28"/>
    </sheetView>
  </sheetViews>
  <sheetFormatPr baseColWidth="10" defaultRowHeight="12.75"/>
  <cols>
    <col min="1" max="2" width="12.7109375" style="80" customWidth="1"/>
    <col min="3" max="3" width="14.28515625" style="80" customWidth="1"/>
    <col min="4" max="4" width="16.85546875" style="80" customWidth="1"/>
    <col min="5" max="6" width="12.7109375" style="80" customWidth="1"/>
    <col min="7" max="255" width="11.5703125" style="80"/>
    <col min="256" max="262" width="12.7109375" style="80" customWidth="1"/>
    <col min="263" max="511" width="11.5703125" style="80"/>
    <col min="512" max="518" width="12.7109375" style="80" customWidth="1"/>
    <col min="519" max="767" width="11.5703125" style="80"/>
    <col min="768" max="774" width="12.7109375" style="80" customWidth="1"/>
    <col min="775" max="1023" width="11.5703125" style="80"/>
    <col min="1024" max="1030" width="12.7109375" style="80" customWidth="1"/>
    <col min="1031" max="1279" width="11.5703125" style="80"/>
    <col min="1280" max="1286" width="12.7109375" style="80" customWidth="1"/>
    <col min="1287" max="1535" width="11.5703125" style="80"/>
    <col min="1536" max="1542" width="12.7109375" style="80" customWidth="1"/>
    <col min="1543" max="1791" width="11.5703125" style="80"/>
    <col min="1792" max="1798" width="12.7109375" style="80" customWidth="1"/>
    <col min="1799" max="2047" width="11.5703125" style="80"/>
    <col min="2048" max="2054" width="12.7109375" style="80" customWidth="1"/>
    <col min="2055" max="2303" width="11.5703125" style="80"/>
    <col min="2304" max="2310" width="12.7109375" style="80" customWidth="1"/>
    <col min="2311" max="2559" width="11.5703125" style="80"/>
    <col min="2560" max="2566" width="12.7109375" style="80" customWidth="1"/>
    <col min="2567" max="2815" width="11.5703125" style="80"/>
    <col min="2816" max="2822" width="12.7109375" style="80" customWidth="1"/>
    <col min="2823" max="3071" width="11.5703125" style="80"/>
    <col min="3072" max="3078" width="12.7109375" style="80" customWidth="1"/>
    <col min="3079" max="3327" width="11.5703125" style="80"/>
    <col min="3328" max="3334" width="12.7109375" style="80" customWidth="1"/>
    <col min="3335" max="3583" width="11.5703125" style="80"/>
    <col min="3584" max="3590" width="12.7109375" style="80" customWidth="1"/>
    <col min="3591" max="3839" width="11.5703125" style="80"/>
    <col min="3840" max="3846" width="12.7109375" style="80" customWidth="1"/>
    <col min="3847" max="4095" width="11.5703125" style="80"/>
    <col min="4096" max="4102" width="12.7109375" style="80" customWidth="1"/>
    <col min="4103" max="4351" width="11.5703125" style="80"/>
    <col min="4352" max="4358" width="12.7109375" style="80" customWidth="1"/>
    <col min="4359" max="4607" width="11.5703125" style="80"/>
    <col min="4608" max="4614" width="12.7109375" style="80" customWidth="1"/>
    <col min="4615" max="4863" width="11.5703125" style="80"/>
    <col min="4864" max="4870" width="12.7109375" style="80" customWidth="1"/>
    <col min="4871" max="5119" width="11.5703125" style="80"/>
    <col min="5120" max="5126" width="12.7109375" style="80" customWidth="1"/>
    <col min="5127" max="5375" width="11.5703125" style="80"/>
    <col min="5376" max="5382" width="12.7109375" style="80" customWidth="1"/>
    <col min="5383" max="5631" width="11.5703125" style="80"/>
    <col min="5632" max="5638" width="12.7109375" style="80" customWidth="1"/>
    <col min="5639" max="5887" width="11.5703125" style="80"/>
    <col min="5888" max="5894" width="12.7109375" style="80" customWidth="1"/>
    <col min="5895" max="6143" width="11.5703125" style="80"/>
    <col min="6144" max="6150" width="12.7109375" style="80" customWidth="1"/>
    <col min="6151" max="6399" width="11.5703125" style="80"/>
    <col min="6400" max="6406" width="12.7109375" style="80" customWidth="1"/>
    <col min="6407" max="6655" width="11.5703125" style="80"/>
    <col min="6656" max="6662" width="12.7109375" style="80" customWidth="1"/>
    <col min="6663" max="6911" width="11.5703125" style="80"/>
    <col min="6912" max="6918" width="12.7109375" style="80" customWidth="1"/>
    <col min="6919" max="7167" width="11.5703125" style="80"/>
    <col min="7168" max="7174" width="12.7109375" style="80" customWidth="1"/>
    <col min="7175" max="7423" width="11.5703125" style="80"/>
    <col min="7424" max="7430" width="12.7109375" style="80" customWidth="1"/>
    <col min="7431" max="7679" width="11.5703125" style="80"/>
    <col min="7680" max="7686" width="12.7109375" style="80" customWidth="1"/>
    <col min="7687" max="7935" width="11.5703125" style="80"/>
    <col min="7936" max="7942" width="12.7109375" style="80" customWidth="1"/>
    <col min="7943" max="8191" width="11.5703125" style="80"/>
    <col min="8192" max="8198" width="12.7109375" style="80" customWidth="1"/>
    <col min="8199" max="8447" width="11.5703125" style="80"/>
    <col min="8448" max="8454" width="12.7109375" style="80" customWidth="1"/>
    <col min="8455" max="8703" width="11.5703125" style="80"/>
    <col min="8704" max="8710" width="12.7109375" style="80" customWidth="1"/>
    <col min="8711" max="8959" width="11.5703125" style="80"/>
    <col min="8960" max="8966" width="12.7109375" style="80" customWidth="1"/>
    <col min="8967" max="9215" width="11.5703125" style="80"/>
    <col min="9216" max="9222" width="12.7109375" style="80" customWidth="1"/>
    <col min="9223" max="9471" width="11.5703125" style="80"/>
    <col min="9472" max="9478" width="12.7109375" style="80" customWidth="1"/>
    <col min="9479" max="9727" width="11.5703125" style="80"/>
    <col min="9728" max="9734" width="12.7109375" style="80" customWidth="1"/>
    <col min="9735" max="9983" width="11.5703125" style="80"/>
    <col min="9984" max="9990" width="12.7109375" style="80" customWidth="1"/>
    <col min="9991" max="10239" width="11.5703125" style="80"/>
    <col min="10240" max="10246" width="12.7109375" style="80" customWidth="1"/>
    <col min="10247" max="10495" width="11.5703125" style="80"/>
    <col min="10496" max="10502" width="12.7109375" style="80" customWidth="1"/>
    <col min="10503" max="10751" width="11.5703125" style="80"/>
    <col min="10752" max="10758" width="12.7109375" style="80" customWidth="1"/>
    <col min="10759" max="11007" width="11.5703125" style="80"/>
    <col min="11008" max="11014" width="12.7109375" style="80" customWidth="1"/>
    <col min="11015" max="11263" width="11.5703125" style="80"/>
    <col min="11264" max="11270" width="12.7109375" style="80" customWidth="1"/>
    <col min="11271" max="11519" width="11.5703125" style="80"/>
    <col min="11520" max="11526" width="12.7109375" style="80" customWidth="1"/>
    <col min="11527" max="11775" width="11.5703125" style="80"/>
    <col min="11776" max="11782" width="12.7109375" style="80" customWidth="1"/>
    <col min="11783" max="12031" width="11.5703125" style="80"/>
    <col min="12032" max="12038" width="12.7109375" style="80" customWidth="1"/>
    <col min="12039" max="12287" width="11.5703125" style="80"/>
    <col min="12288" max="12294" width="12.7109375" style="80" customWidth="1"/>
    <col min="12295" max="12543" width="11.5703125" style="80"/>
    <col min="12544" max="12550" width="12.7109375" style="80" customWidth="1"/>
    <col min="12551" max="12799" width="11.5703125" style="80"/>
    <col min="12800" max="12806" width="12.7109375" style="80" customWidth="1"/>
    <col min="12807" max="13055" width="11.5703125" style="80"/>
    <col min="13056" max="13062" width="12.7109375" style="80" customWidth="1"/>
    <col min="13063" max="13311" width="11.5703125" style="80"/>
    <col min="13312" max="13318" width="12.7109375" style="80" customWidth="1"/>
    <col min="13319" max="13567" width="11.5703125" style="80"/>
    <col min="13568" max="13574" width="12.7109375" style="80" customWidth="1"/>
    <col min="13575" max="13823" width="11.5703125" style="80"/>
    <col min="13824" max="13830" width="12.7109375" style="80" customWidth="1"/>
    <col min="13831" max="14079" width="11.5703125" style="80"/>
    <col min="14080" max="14086" width="12.7109375" style="80" customWidth="1"/>
    <col min="14087" max="14335" width="11.5703125" style="80"/>
    <col min="14336" max="14342" width="12.7109375" style="80" customWidth="1"/>
    <col min="14343" max="14591" width="11.5703125" style="80"/>
    <col min="14592" max="14598" width="12.7109375" style="80" customWidth="1"/>
    <col min="14599" max="14847" width="11.5703125" style="80"/>
    <col min="14848" max="14854" width="12.7109375" style="80" customWidth="1"/>
    <col min="14855" max="15103" width="11.5703125" style="80"/>
    <col min="15104" max="15110" width="12.7109375" style="80" customWidth="1"/>
    <col min="15111" max="15359" width="11.5703125" style="80"/>
    <col min="15360" max="15366" width="12.7109375" style="80" customWidth="1"/>
    <col min="15367" max="15615" width="11.5703125" style="80"/>
    <col min="15616" max="15622" width="12.7109375" style="80" customWidth="1"/>
    <col min="15623" max="15871" width="11.5703125" style="80"/>
    <col min="15872" max="15878" width="12.7109375" style="80" customWidth="1"/>
    <col min="15879" max="16127" width="11.5703125" style="80"/>
    <col min="16128" max="16134" width="12.7109375" style="80" customWidth="1"/>
    <col min="16135" max="16384" width="11.5703125" style="80"/>
  </cols>
  <sheetData>
    <row r="1" spans="1:7" s="79" customFormat="1" ht="45" customHeight="1">
      <c r="A1" s="82" t="s">
        <v>633</v>
      </c>
      <c r="B1" s="82"/>
      <c r="C1" s="82"/>
      <c r="D1" s="82"/>
      <c r="E1" s="82"/>
      <c r="F1" s="82"/>
      <c r="G1" s="82"/>
    </row>
    <row r="2" spans="1:7" s="43" customFormat="1"/>
    <row r="28" spans="1:7" ht="13.5" thickBot="1">
      <c r="A28" s="969"/>
    </row>
    <row r="29" spans="1:7" ht="60" customHeight="1" thickBot="1">
      <c r="A29" s="390" t="s">
        <v>185</v>
      </c>
      <c r="B29" s="896" t="s">
        <v>132</v>
      </c>
      <c r="C29" s="897" t="s">
        <v>76</v>
      </c>
      <c r="D29" s="897" t="s">
        <v>561</v>
      </c>
      <c r="E29" s="897" t="s">
        <v>232</v>
      </c>
      <c r="F29" s="898" t="s">
        <v>233</v>
      </c>
      <c r="G29"/>
    </row>
    <row r="30" spans="1:7" ht="18" customHeight="1">
      <c r="A30" s="222">
        <v>2009</v>
      </c>
      <c r="B30" s="950">
        <v>139298</v>
      </c>
      <c r="C30" s="951">
        <v>48019</v>
      </c>
      <c r="D30" s="951">
        <v>11313</v>
      </c>
      <c r="E30" s="951">
        <v>74083</v>
      </c>
      <c r="F30" s="952">
        <v>17454</v>
      </c>
      <c r="G30"/>
    </row>
    <row r="31" spans="1:7" ht="18" customHeight="1">
      <c r="A31" s="223">
        <v>2010</v>
      </c>
      <c r="B31" s="906">
        <v>155555</v>
      </c>
      <c r="C31" s="907">
        <v>49976</v>
      </c>
      <c r="D31" s="907">
        <v>16241</v>
      </c>
      <c r="E31" s="907">
        <v>93924</v>
      </c>
      <c r="F31" s="908">
        <v>17852</v>
      </c>
      <c r="G31"/>
    </row>
    <row r="32" spans="1:7" ht="18" customHeight="1">
      <c r="A32" s="223">
        <v>2011</v>
      </c>
      <c r="B32" s="906">
        <v>158799</v>
      </c>
      <c r="C32" s="907">
        <v>52600</v>
      </c>
      <c r="D32" s="907">
        <v>20904</v>
      </c>
      <c r="E32" s="907">
        <v>99132</v>
      </c>
      <c r="F32" s="908">
        <v>18416</v>
      </c>
      <c r="G32"/>
    </row>
    <row r="33" spans="1:7" ht="18" customHeight="1">
      <c r="A33" s="223">
        <v>2012</v>
      </c>
      <c r="B33" s="906">
        <v>160883</v>
      </c>
      <c r="C33" s="907">
        <v>54438</v>
      </c>
      <c r="D33" s="907">
        <v>21534</v>
      </c>
      <c r="E33" s="907">
        <v>99711</v>
      </c>
      <c r="F33" s="908">
        <v>18042</v>
      </c>
      <c r="G33"/>
    </row>
    <row r="34" spans="1:7" ht="18" customHeight="1">
      <c r="A34" s="223">
        <v>2013</v>
      </c>
      <c r="B34" s="906">
        <v>166124</v>
      </c>
      <c r="C34" s="907">
        <v>58345</v>
      </c>
      <c r="D34" s="907">
        <v>23760</v>
      </c>
      <c r="E34" s="907">
        <v>100895</v>
      </c>
      <c r="F34" s="908">
        <v>19090</v>
      </c>
      <c r="G34"/>
    </row>
    <row r="35" spans="1:7" ht="18" customHeight="1">
      <c r="A35" s="223">
        <v>2014</v>
      </c>
      <c r="B35" s="906">
        <v>165166</v>
      </c>
      <c r="C35" s="907">
        <v>63305</v>
      </c>
      <c r="D35" s="907">
        <v>23561</v>
      </c>
      <c r="E35" s="907">
        <v>101111</v>
      </c>
      <c r="F35" s="908">
        <v>18005</v>
      </c>
      <c r="G35"/>
    </row>
    <row r="36" spans="1:7" ht="18" customHeight="1">
      <c r="A36" s="223">
        <v>2015</v>
      </c>
      <c r="B36" s="906">
        <v>169888</v>
      </c>
      <c r="C36" s="907">
        <v>67411</v>
      </c>
      <c r="D36" s="907">
        <v>25186</v>
      </c>
      <c r="E36" s="907">
        <v>104491</v>
      </c>
      <c r="F36" s="908">
        <v>18631</v>
      </c>
      <c r="G36"/>
    </row>
    <row r="37" spans="1:7" ht="18" customHeight="1">
      <c r="A37" s="223">
        <v>2016</v>
      </c>
      <c r="B37" s="906">
        <v>175821</v>
      </c>
      <c r="C37" s="907">
        <v>70118</v>
      </c>
      <c r="D37" s="907">
        <v>25707</v>
      </c>
      <c r="E37" s="907">
        <v>109620</v>
      </c>
      <c r="F37" s="908">
        <v>18652</v>
      </c>
      <c r="G37"/>
    </row>
    <row r="38" spans="1:7" ht="18" customHeight="1">
      <c r="A38" s="223">
        <v>2017</v>
      </c>
      <c r="B38" s="906">
        <v>179378</v>
      </c>
      <c r="C38" s="907">
        <v>71775</v>
      </c>
      <c r="D38" s="907">
        <v>27402</v>
      </c>
      <c r="E38" s="907">
        <v>117016</v>
      </c>
      <c r="F38" s="908">
        <v>18540</v>
      </c>
      <c r="G38"/>
    </row>
    <row r="39" spans="1:7" ht="18" customHeight="1" thickBot="1">
      <c r="A39" s="224">
        <v>2018</v>
      </c>
      <c r="B39" s="909">
        <v>183376</v>
      </c>
      <c r="C39" s="910">
        <v>73500</v>
      </c>
      <c r="D39" s="910">
        <v>28599</v>
      </c>
      <c r="E39" s="910">
        <v>121020</v>
      </c>
      <c r="F39" s="911">
        <v>19260</v>
      </c>
      <c r="G39"/>
    </row>
    <row r="40" spans="1:7">
      <c r="B40" s="85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zoomScaleNormal="100" workbookViewId="0">
      <selection activeCell="J14" sqref="J14"/>
    </sheetView>
  </sheetViews>
  <sheetFormatPr baseColWidth="10" defaultRowHeight="12.75"/>
  <cols>
    <col min="1" max="1" width="10.7109375" style="46" customWidth="1"/>
    <col min="2" max="2" width="53" style="46" customWidth="1"/>
    <col min="3" max="4" width="12.7109375" style="46" customWidth="1"/>
    <col min="5" max="256" width="11.5703125" style="46"/>
    <col min="257" max="257" width="37.7109375" style="46" bestFit="1" customWidth="1"/>
    <col min="258" max="260" width="12.7109375" style="46" customWidth="1"/>
    <col min="261" max="512" width="11.5703125" style="46"/>
    <col min="513" max="513" width="37.7109375" style="46" bestFit="1" customWidth="1"/>
    <col min="514" max="516" width="12.7109375" style="46" customWidth="1"/>
    <col min="517" max="768" width="11.5703125" style="46"/>
    <col min="769" max="769" width="37.7109375" style="46" bestFit="1" customWidth="1"/>
    <col min="770" max="772" width="12.7109375" style="46" customWidth="1"/>
    <col min="773" max="1024" width="11.5703125" style="46"/>
    <col min="1025" max="1025" width="37.7109375" style="46" bestFit="1" customWidth="1"/>
    <col min="1026" max="1028" width="12.7109375" style="46" customWidth="1"/>
    <col min="1029" max="1280" width="11.5703125" style="46"/>
    <col min="1281" max="1281" width="37.7109375" style="46" bestFit="1" customWidth="1"/>
    <col min="1282" max="1284" width="12.7109375" style="46" customWidth="1"/>
    <col min="1285" max="1536" width="11.5703125" style="46"/>
    <col min="1537" max="1537" width="37.7109375" style="46" bestFit="1" customWidth="1"/>
    <col min="1538" max="1540" width="12.7109375" style="46" customWidth="1"/>
    <col min="1541" max="1792" width="11.5703125" style="46"/>
    <col min="1793" max="1793" width="37.7109375" style="46" bestFit="1" customWidth="1"/>
    <col min="1794" max="1796" width="12.7109375" style="46" customWidth="1"/>
    <col min="1797" max="2048" width="11.5703125" style="46"/>
    <col min="2049" max="2049" width="37.7109375" style="46" bestFit="1" customWidth="1"/>
    <col min="2050" max="2052" width="12.7109375" style="46" customWidth="1"/>
    <col min="2053" max="2304" width="11.5703125" style="46"/>
    <col min="2305" max="2305" width="37.7109375" style="46" bestFit="1" customWidth="1"/>
    <col min="2306" max="2308" width="12.7109375" style="46" customWidth="1"/>
    <col min="2309" max="2560" width="11.5703125" style="46"/>
    <col min="2561" max="2561" width="37.7109375" style="46" bestFit="1" customWidth="1"/>
    <col min="2562" max="2564" width="12.7109375" style="46" customWidth="1"/>
    <col min="2565" max="2816" width="11.5703125" style="46"/>
    <col min="2817" max="2817" width="37.7109375" style="46" bestFit="1" customWidth="1"/>
    <col min="2818" max="2820" width="12.7109375" style="46" customWidth="1"/>
    <col min="2821" max="3072" width="11.5703125" style="46"/>
    <col min="3073" max="3073" width="37.7109375" style="46" bestFit="1" customWidth="1"/>
    <col min="3074" max="3076" width="12.7109375" style="46" customWidth="1"/>
    <col min="3077" max="3328" width="11.5703125" style="46"/>
    <col min="3329" max="3329" width="37.7109375" style="46" bestFit="1" customWidth="1"/>
    <col min="3330" max="3332" width="12.7109375" style="46" customWidth="1"/>
    <col min="3333" max="3584" width="11.5703125" style="46"/>
    <col min="3585" max="3585" width="37.7109375" style="46" bestFit="1" customWidth="1"/>
    <col min="3586" max="3588" width="12.7109375" style="46" customWidth="1"/>
    <col min="3589" max="3840" width="11.5703125" style="46"/>
    <col min="3841" max="3841" width="37.7109375" style="46" bestFit="1" customWidth="1"/>
    <col min="3842" max="3844" width="12.7109375" style="46" customWidth="1"/>
    <col min="3845" max="4096" width="11.5703125" style="46"/>
    <col min="4097" max="4097" width="37.7109375" style="46" bestFit="1" customWidth="1"/>
    <col min="4098" max="4100" width="12.7109375" style="46" customWidth="1"/>
    <col min="4101" max="4352" width="11.5703125" style="46"/>
    <col min="4353" max="4353" width="37.7109375" style="46" bestFit="1" customWidth="1"/>
    <col min="4354" max="4356" width="12.7109375" style="46" customWidth="1"/>
    <col min="4357" max="4608" width="11.5703125" style="46"/>
    <col min="4609" max="4609" width="37.7109375" style="46" bestFit="1" customWidth="1"/>
    <col min="4610" max="4612" width="12.7109375" style="46" customWidth="1"/>
    <col min="4613" max="4864" width="11.5703125" style="46"/>
    <col min="4865" max="4865" width="37.7109375" style="46" bestFit="1" customWidth="1"/>
    <col min="4866" max="4868" width="12.7109375" style="46" customWidth="1"/>
    <col min="4869" max="5120" width="11.5703125" style="46"/>
    <col min="5121" max="5121" width="37.7109375" style="46" bestFit="1" customWidth="1"/>
    <col min="5122" max="5124" width="12.7109375" style="46" customWidth="1"/>
    <col min="5125" max="5376" width="11.5703125" style="46"/>
    <col min="5377" max="5377" width="37.7109375" style="46" bestFit="1" customWidth="1"/>
    <col min="5378" max="5380" width="12.7109375" style="46" customWidth="1"/>
    <col min="5381" max="5632" width="11.5703125" style="46"/>
    <col min="5633" max="5633" width="37.7109375" style="46" bestFit="1" customWidth="1"/>
    <col min="5634" max="5636" width="12.7109375" style="46" customWidth="1"/>
    <col min="5637" max="5888" width="11.5703125" style="46"/>
    <col min="5889" max="5889" width="37.7109375" style="46" bestFit="1" customWidth="1"/>
    <col min="5890" max="5892" width="12.7109375" style="46" customWidth="1"/>
    <col min="5893" max="6144" width="11.5703125" style="46"/>
    <col min="6145" max="6145" width="37.7109375" style="46" bestFit="1" customWidth="1"/>
    <col min="6146" max="6148" width="12.7109375" style="46" customWidth="1"/>
    <col min="6149" max="6400" width="11.5703125" style="46"/>
    <col min="6401" max="6401" width="37.7109375" style="46" bestFit="1" customWidth="1"/>
    <col min="6402" max="6404" width="12.7109375" style="46" customWidth="1"/>
    <col min="6405" max="6656" width="11.5703125" style="46"/>
    <col min="6657" max="6657" width="37.7109375" style="46" bestFit="1" customWidth="1"/>
    <col min="6658" max="6660" width="12.7109375" style="46" customWidth="1"/>
    <col min="6661" max="6912" width="11.5703125" style="46"/>
    <col min="6913" max="6913" width="37.7109375" style="46" bestFit="1" customWidth="1"/>
    <col min="6914" max="6916" width="12.7109375" style="46" customWidth="1"/>
    <col min="6917" max="7168" width="11.5703125" style="46"/>
    <col min="7169" max="7169" width="37.7109375" style="46" bestFit="1" customWidth="1"/>
    <col min="7170" max="7172" width="12.7109375" style="46" customWidth="1"/>
    <col min="7173" max="7424" width="11.5703125" style="46"/>
    <col min="7425" max="7425" width="37.7109375" style="46" bestFit="1" customWidth="1"/>
    <col min="7426" max="7428" width="12.7109375" style="46" customWidth="1"/>
    <col min="7429" max="7680" width="11.5703125" style="46"/>
    <col min="7681" max="7681" width="37.7109375" style="46" bestFit="1" customWidth="1"/>
    <col min="7682" max="7684" width="12.7109375" style="46" customWidth="1"/>
    <col min="7685" max="7936" width="11.5703125" style="46"/>
    <col min="7937" max="7937" width="37.7109375" style="46" bestFit="1" customWidth="1"/>
    <col min="7938" max="7940" width="12.7109375" style="46" customWidth="1"/>
    <col min="7941" max="8192" width="11.5703125" style="46"/>
    <col min="8193" max="8193" width="37.7109375" style="46" bestFit="1" customWidth="1"/>
    <col min="8194" max="8196" width="12.7109375" style="46" customWidth="1"/>
    <col min="8197" max="8448" width="11.5703125" style="46"/>
    <col min="8449" max="8449" width="37.7109375" style="46" bestFit="1" customWidth="1"/>
    <col min="8450" max="8452" width="12.7109375" style="46" customWidth="1"/>
    <col min="8453" max="8704" width="11.5703125" style="46"/>
    <col min="8705" max="8705" width="37.7109375" style="46" bestFit="1" customWidth="1"/>
    <col min="8706" max="8708" width="12.7109375" style="46" customWidth="1"/>
    <col min="8709" max="8960" width="11.5703125" style="46"/>
    <col min="8961" max="8961" width="37.7109375" style="46" bestFit="1" customWidth="1"/>
    <col min="8962" max="8964" width="12.7109375" style="46" customWidth="1"/>
    <col min="8965" max="9216" width="11.5703125" style="46"/>
    <col min="9217" max="9217" width="37.7109375" style="46" bestFit="1" customWidth="1"/>
    <col min="9218" max="9220" width="12.7109375" style="46" customWidth="1"/>
    <col min="9221" max="9472" width="11.5703125" style="46"/>
    <col min="9473" max="9473" width="37.7109375" style="46" bestFit="1" customWidth="1"/>
    <col min="9474" max="9476" width="12.7109375" style="46" customWidth="1"/>
    <col min="9477" max="9728" width="11.5703125" style="46"/>
    <col min="9729" max="9729" width="37.7109375" style="46" bestFit="1" customWidth="1"/>
    <col min="9730" max="9732" width="12.7109375" style="46" customWidth="1"/>
    <col min="9733" max="9984" width="11.5703125" style="46"/>
    <col min="9985" max="9985" width="37.7109375" style="46" bestFit="1" customWidth="1"/>
    <col min="9986" max="9988" width="12.7109375" style="46" customWidth="1"/>
    <col min="9989" max="10240" width="11.5703125" style="46"/>
    <col min="10241" max="10241" width="37.7109375" style="46" bestFit="1" customWidth="1"/>
    <col min="10242" max="10244" width="12.7109375" style="46" customWidth="1"/>
    <col min="10245" max="10496" width="11.5703125" style="46"/>
    <col min="10497" max="10497" width="37.7109375" style="46" bestFit="1" customWidth="1"/>
    <col min="10498" max="10500" width="12.7109375" style="46" customWidth="1"/>
    <col min="10501" max="10752" width="11.5703125" style="46"/>
    <col min="10753" max="10753" width="37.7109375" style="46" bestFit="1" customWidth="1"/>
    <col min="10754" max="10756" width="12.7109375" style="46" customWidth="1"/>
    <col min="10757" max="11008" width="11.5703125" style="46"/>
    <col min="11009" max="11009" width="37.7109375" style="46" bestFit="1" customWidth="1"/>
    <col min="11010" max="11012" width="12.7109375" style="46" customWidth="1"/>
    <col min="11013" max="11264" width="11.5703125" style="46"/>
    <col min="11265" max="11265" width="37.7109375" style="46" bestFit="1" customWidth="1"/>
    <col min="11266" max="11268" width="12.7109375" style="46" customWidth="1"/>
    <col min="11269" max="11520" width="11.5703125" style="46"/>
    <col min="11521" max="11521" width="37.7109375" style="46" bestFit="1" customWidth="1"/>
    <col min="11522" max="11524" width="12.7109375" style="46" customWidth="1"/>
    <col min="11525" max="11776" width="11.5703125" style="46"/>
    <col min="11777" max="11777" width="37.7109375" style="46" bestFit="1" customWidth="1"/>
    <col min="11778" max="11780" width="12.7109375" style="46" customWidth="1"/>
    <col min="11781" max="12032" width="11.5703125" style="46"/>
    <col min="12033" max="12033" width="37.7109375" style="46" bestFit="1" customWidth="1"/>
    <col min="12034" max="12036" width="12.7109375" style="46" customWidth="1"/>
    <col min="12037" max="12288" width="11.5703125" style="46"/>
    <col min="12289" max="12289" width="37.7109375" style="46" bestFit="1" customWidth="1"/>
    <col min="12290" max="12292" width="12.7109375" style="46" customWidth="1"/>
    <col min="12293" max="12544" width="11.5703125" style="46"/>
    <col min="12545" max="12545" width="37.7109375" style="46" bestFit="1" customWidth="1"/>
    <col min="12546" max="12548" width="12.7109375" style="46" customWidth="1"/>
    <col min="12549" max="12800" width="11.5703125" style="46"/>
    <col min="12801" max="12801" width="37.7109375" style="46" bestFit="1" customWidth="1"/>
    <col min="12802" max="12804" width="12.7109375" style="46" customWidth="1"/>
    <col min="12805" max="13056" width="11.5703125" style="46"/>
    <col min="13057" max="13057" width="37.7109375" style="46" bestFit="1" customWidth="1"/>
    <col min="13058" max="13060" width="12.7109375" style="46" customWidth="1"/>
    <col min="13061" max="13312" width="11.5703125" style="46"/>
    <col min="13313" max="13313" width="37.7109375" style="46" bestFit="1" customWidth="1"/>
    <col min="13314" max="13316" width="12.7109375" style="46" customWidth="1"/>
    <col min="13317" max="13568" width="11.5703125" style="46"/>
    <col min="13569" max="13569" width="37.7109375" style="46" bestFit="1" customWidth="1"/>
    <col min="13570" max="13572" width="12.7109375" style="46" customWidth="1"/>
    <col min="13573" max="13824" width="11.5703125" style="46"/>
    <col min="13825" max="13825" width="37.7109375" style="46" bestFit="1" customWidth="1"/>
    <col min="13826" max="13828" width="12.7109375" style="46" customWidth="1"/>
    <col min="13829" max="14080" width="11.5703125" style="46"/>
    <col min="14081" max="14081" width="37.7109375" style="46" bestFit="1" customWidth="1"/>
    <col min="14082" max="14084" width="12.7109375" style="46" customWidth="1"/>
    <col min="14085" max="14336" width="11.5703125" style="46"/>
    <col min="14337" max="14337" width="37.7109375" style="46" bestFit="1" customWidth="1"/>
    <col min="14338" max="14340" width="12.7109375" style="46" customWidth="1"/>
    <col min="14341" max="14592" width="11.5703125" style="46"/>
    <col min="14593" max="14593" width="37.7109375" style="46" bestFit="1" customWidth="1"/>
    <col min="14594" max="14596" width="12.7109375" style="46" customWidth="1"/>
    <col min="14597" max="14848" width="11.5703125" style="46"/>
    <col min="14849" max="14849" width="37.7109375" style="46" bestFit="1" customWidth="1"/>
    <col min="14850" max="14852" width="12.7109375" style="46" customWidth="1"/>
    <col min="14853" max="15104" width="11.5703125" style="46"/>
    <col min="15105" max="15105" width="37.7109375" style="46" bestFit="1" customWidth="1"/>
    <col min="15106" max="15108" width="12.7109375" style="46" customWidth="1"/>
    <col min="15109" max="15360" width="11.5703125" style="46"/>
    <col min="15361" max="15361" width="37.7109375" style="46" bestFit="1" customWidth="1"/>
    <col min="15362" max="15364" width="12.7109375" style="46" customWidth="1"/>
    <col min="15365" max="15616" width="11.5703125" style="46"/>
    <col min="15617" max="15617" width="37.7109375" style="46" bestFit="1" customWidth="1"/>
    <col min="15618" max="15620" width="12.7109375" style="46" customWidth="1"/>
    <col min="15621" max="15872" width="11.5703125" style="46"/>
    <col min="15873" max="15873" width="37.7109375" style="46" bestFit="1" customWidth="1"/>
    <col min="15874" max="15876" width="12.7109375" style="46" customWidth="1"/>
    <col min="15877" max="16128" width="11.5703125" style="46"/>
    <col min="16129" max="16129" width="37.7109375" style="46" bestFit="1" customWidth="1"/>
    <col min="16130" max="16132" width="12.7109375" style="46" customWidth="1"/>
    <col min="16133" max="16383" width="11.5703125" style="46"/>
    <col min="16384" max="16384" width="11.5703125" style="46" customWidth="1"/>
  </cols>
  <sheetData>
    <row r="1" spans="1:4" s="79" customFormat="1" ht="45" customHeight="1">
      <c r="A1" s="82" t="s">
        <v>632</v>
      </c>
      <c r="C1" s="82"/>
      <c r="D1" s="82"/>
    </row>
    <row r="2" spans="1:4" s="80" customFormat="1" ht="13.5" thickBot="1"/>
    <row r="3" spans="1:4" s="80" customFormat="1" ht="30" customHeight="1" thickBot="1">
      <c r="A3" s="636" t="s">
        <v>221</v>
      </c>
      <c r="B3" s="637" t="s">
        <v>235</v>
      </c>
      <c r="C3" s="638" t="s">
        <v>440</v>
      </c>
      <c r="D3" s="627" t="s">
        <v>427</v>
      </c>
    </row>
    <row r="4" spans="1:4" s="80" customFormat="1" ht="19.899999999999999" customHeight="1">
      <c r="A4" s="399" t="s">
        <v>585</v>
      </c>
      <c r="B4" s="400" t="s">
        <v>239</v>
      </c>
      <c r="C4" s="1052">
        <v>93.96</v>
      </c>
      <c r="D4" s="1053">
        <v>0.90999999999999659</v>
      </c>
    </row>
    <row r="5" spans="1:4" s="80" customFormat="1" ht="19.899999999999999" customHeight="1">
      <c r="A5" s="399" t="s">
        <v>586</v>
      </c>
      <c r="B5" s="400" t="s">
        <v>435</v>
      </c>
      <c r="C5" s="1052">
        <v>87</v>
      </c>
      <c r="D5" s="1053">
        <v>-2.0499999999999972</v>
      </c>
    </row>
    <row r="6" spans="1:4" s="80" customFormat="1" ht="19.899999999999999" customHeight="1">
      <c r="A6" s="399">
        <v>309</v>
      </c>
      <c r="B6" s="400" t="s">
        <v>237</v>
      </c>
      <c r="C6" s="1052">
        <v>77.73</v>
      </c>
      <c r="D6" s="1053">
        <v>-9.019999999999996</v>
      </c>
    </row>
    <row r="7" spans="1:4" s="80" customFormat="1" ht="19.899999999999999" customHeight="1">
      <c r="A7" s="399" t="s">
        <v>587</v>
      </c>
      <c r="B7" s="400" t="s">
        <v>236</v>
      </c>
      <c r="C7" s="1052">
        <v>83.18</v>
      </c>
      <c r="D7" s="1053">
        <v>-1.269999999999996</v>
      </c>
    </row>
    <row r="8" spans="1:4" s="80" customFormat="1" ht="19.899999999999999" customHeight="1">
      <c r="A8" s="399" t="s">
        <v>588</v>
      </c>
      <c r="B8" s="400" t="s">
        <v>436</v>
      </c>
      <c r="C8" s="1052">
        <v>90</v>
      </c>
      <c r="D8" s="1053">
        <v>11.069999999999993</v>
      </c>
    </row>
    <row r="9" spans="1:4" s="80" customFormat="1" ht="19.899999999999999" customHeight="1">
      <c r="A9" s="399" t="s">
        <v>589</v>
      </c>
      <c r="B9" s="400" t="s">
        <v>238</v>
      </c>
      <c r="C9" s="1052">
        <v>86.49</v>
      </c>
      <c r="D9" s="1053">
        <v>12.420000000000002</v>
      </c>
    </row>
    <row r="10" spans="1:4" s="80" customFormat="1" ht="19.899999999999999" customHeight="1">
      <c r="A10" s="399">
        <v>180</v>
      </c>
      <c r="B10" s="400" t="s">
        <v>437</v>
      </c>
      <c r="C10" s="1052">
        <v>89.19</v>
      </c>
      <c r="D10" s="1053">
        <v>16.86</v>
      </c>
    </row>
    <row r="11" spans="1:4" s="80" customFormat="1" ht="19.899999999999999" customHeight="1">
      <c r="A11" s="399">
        <v>193</v>
      </c>
      <c r="B11" s="400" t="s">
        <v>438</v>
      </c>
      <c r="C11" s="1052">
        <v>99.61</v>
      </c>
      <c r="D11" s="1053">
        <v>53.62</v>
      </c>
    </row>
    <row r="12" spans="1:4" s="80" customFormat="1" ht="19.899999999999999" customHeight="1" thickBot="1">
      <c r="A12" s="401">
        <v>182</v>
      </c>
      <c r="B12" s="402" t="s">
        <v>439</v>
      </c>
      <c r="C12" s="1054">
        <v>89.36</v>
      </c>
      <c r="D12" s="1055">
        <v>53.18</v>
      </c>
    </row>
    <row r="13" spans="1:4" s="80" customFormat="1"/>
    <row r="14" spans="1:4" s="80" customFormat="1" ht="15">
      <c r="B14"/>
    </row>
    <row r="15" spans="1:4" s="80" customFormat="1">
      <c r="B15" s="85"/>
    </row>
    <row r="16" spans="1:4" s="80" customFormat="1"/>
    <row r="17" s="80" customFormat="1"/>
    <row r="18" s="80" customFormat="1"/>
    <row r="19" s="80" customFormat="1"/>
    <row r="20" s="80" customFormat="1"/>
    <row r="21" s="80" customFormat="1"/>
    <row r="22" s="80" customFormat="1"/>
    <row r="23" s="80" customFormat="1"/>
    <row r="24" s="80" customFormat="1"/>
    <row r="25" s="80" customFormat="1"/>
    <row r="26" s="80" customFormat="1"/>
  </sheetData>
  <sortState ref="B4:E14">
    <sortCondition descending="1" ref="C4:C14"/>
  </sortState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zoomScaleNormal="100" workbookViewId="0">
      <selection activeCell="A24" sqref="A24"/>
    </sheetView>
  </sheetViews>
  <sheetFormatPr baseColWidth="10" defaultRowHeight="12.75"/>
  <cols>
    <col min="1" max="1" width="35.28515625" style="46" customWidth="1"/>
    <col min="2" max="3" width="12.7109375" style="46" customWidth="1"/>
    <col min="4" max="256" width="11.5703125" style="46"/>
    <col min="257" max="257" width="35.28515625" style="46" customWidth="1"/>
    <col min="258" max="259" width="12.7109375" style="46" customWidth="1"/>
    <col min="260" max="512" width="11.5703125" style="46"/>
    <col min="513" max="513" width="35.28515625" style="46" customWidth="1"/>
    <col min="514" max="515" width="12.7109375" style="46" customWidth="1"/>
    <col min="516" max="768" width="11.5703125" style="46"/>
    <col min="769" max="769" width="35.28515625" style="46" customWidth="1"/>
    <col min="770" max="771" width="12.7109375" style="46" customWidth="1"/>
    <col min="772" max="1024" width="11.5703125" style="46"/>
    <col min="1025" max="1025" width="35.28515625" style="46" customWidth="1"/>
    <col min="1026" max="1027" width="12.7109375" style="46" customWidth="1"/>
    <col min="1028" max="1280" width="11.5703125" style="46"/>
    <col min="1281" max="1281" width="35.28515625" style="46" customWidth="1"/>
    <col min="1282" max="1283" width="12.7109375" style="46" customWidth="1"/>
    <col min="1284" max="1536" width="11.5703125" style="46"/>
    <col min="1537" max="1537" width="35.28515625" style="46" customWidth="1"/>
    <col min="1538" max="1539" width="12.7109375" style="46" customWidth="1"/>
    <col min="1540" max="1792" width="11.5703125" style="46"/>
    <col min="1793" max="1793" width="35.28515625" style="46" customWidth="1"/>
    <col min="1794" max="1795" width="12.7109375" style="46" customWidth="1"/>
    <col min="1796" max="2048" width="11.5703125" style="46"/>
    <col min="2049" max="2049" width="35.28515625" style="46" customWidth="1"/>
    <col min="2050" max="2051" width="12.7109375" style="46" customWidth="1"/>
    <col min="2052" max="2304" width="11.5703125" style="46"/>
    <col min="2305" max="2305" width="35.28515625" style="46" customWidth="1"/>
    <col min="2306" max="2307" width="12.7109375" style="46" customWidth="1"/>
    <col min="2308" max="2560" width="11.5703125" style="46"/>
    <col min="2561" max="2561" width="35.28515625" style="46" customWidth="1"/>
    <col min="2562" max="2563" width="12.7109375" style="46" customWidth="1"/>
    <col min="2564" max="2816" width="11.5703125" style="46"/>
    <col min="2817" max="2817" width="35.28515625" style="46" customWidth="1"/>
    <col min="2818" max="2819" width="12.7109375" style="46" customWidth="1"/>
    <col min="2820" max="3072" width="11.5703125" style="46"/>
    <col min="3073" max="3073" width="35.28515625" style="46" customWidth="1"/>
    <col min="3074" max="3075" width="12.7109375" style="46" customWidth="1"/>
    <col min="3076" max="3328" width="11.5703125" style="46"/>
    <col min="3329" max="3329" width="35.28515625" style="46" customWidth="1"/>
    <col min="3330" max="3331" width="12.7109375" style="46" customWidth="1"/>
    <col min="3332" max="3584" width="11.5703125" style="46"/>
    <col min="3585" max="3585" width="35.28515625" style="46" customWidth="1"/>
    <col min="3586" max="3587" width="12.7109375" style="46" customWidth="1"/>
    <col min="3588" max="3840" width="11.5703125" style="46"/>
    <col min="3841" max="3841" width="35.28515625" style="46" customWidth="1"/>
    <col min="3842" max="3843" width="12.7109375" style="46" customWidth="1"/>
    <col min="3844" max="4096" width="11.5703125" style="46"/>
    <col min="4097" max="4097" width="35.28515625" style="46" customWidth="1"/>
    <col min="4098" max="4099" width="12.7109375" style="46" customWidth="1"/>
    <col min="4100" max="4352" width="11.5703125" style="46"/>
    <col min="4353" max="4353" width="35.28515625" style="46" customWidth="1"/>
    <col min="4354" max="4355" width="12.7109375" style="46" customWidth="1"/>
    <col min="4356" max="4608" width="11.5703125" style="46"/>
    <col min="4609" max="4609" width="35.28515625" style="46" customWidth="1"/>
    <col min="4610" max="4611" width="12.7109375" style="46" customWidth="1"/>
    <col min="4612" max="4864" width="11.5703125" style="46"/>
    <col min="4865" max="4865" width="35.28515625" style="46" customWidth="1"/>
    <col min="4866" max="4867" width="12.7109375" style="46" customWidth="1"/>
    <col min="4868" max="5120" width="11.5703125" style="46"/>
    <col min="5121" max="5121" width="35.28515625" style="46" customWidth="1"/>
    <col min="5122" max="5123" width="12.7109375" style="46" customWidth="1"/>
    <col min="5124" max="5376" width="11.5703125" style="46"/>
    <col min="5377" max="5377" width="35.28515625" style="46" customWidth="1"/>
    <col min="5378" max="5379" width="12.7109375" style="46" customWidth="1"/>
    <col min="5380" max="5632" width="11.5703125" style="46"/>
    <col min="5633" max="5633" width="35.28515625" style="46" customWidth="1"/>
    <col min="5634" max="5635" width="12.7109375" style="46" customWidth="1"/>
    <col min="5636" max="5888" width="11.5703125" style="46"/>
    <col min="5889" max="5889" width="35.28515625" style="46" customWidth="1"/>
    <col min="5890" max="5891" width="12.7109375" style="46" customWidth="1"/>
    <col min="5892" max="6144" width="11.5703125" style="46"/>
    <col min="6145" max="6145" width="35.28515625" style="46" customWidth="1"/>
    <col min="6146" max="6147" width="12.7109375" style="46" customWidth="1"/>
    <col min="6148" max="6400" width="11.5703125" style="46"/>
    <col min="6401" max="6401" width="35.28515625" style="46" customWidth="1"/>
    <col min="6402" max="6403" width="12.7109375" style="46" customWidth="1"/>
    <col min="6404" max="6656" width="11.5703125" style="46"/>
    <col min="6657" max="6657" width="35.28515625" style="46" customWidth="1"/>
    <col min="6658" max="6659" width="12.7109375" style="46" customWidth="1"/>
    <col min="6660" max="6912" width="11.5703125" style="46"/>
    <col min="6913" max="6913" width="35.28515625" style="46" customWidth="1"/>
    <col min="6914" max="6915" width="12.7109375" style="46" customWidth="1"/>
    <col min="6916" max="7168" width="11.5703125" style="46"/>
    <col min="7169" max="7169" width="35.28515625" style="46" customWidth="1"/>
    <col min="7170" max="7171" width="12.7109375" style="46" customWidth="1"/>
    <col min="7172" max="7424" width="11.5703125" style="46"/>
    <col min="7425" max="7425" width="35.28515625" style="46" customWidth="1"/>
    <col min="7426" max="7427" width="12.7109375" style="46" customWidth="1"/>
    <col min="7428" max="7680" width="11.5703125" style="46"/>
    <col min="7681" max="7681" width="35.28515625" style="46" customWidth="1"/>
    <col min="7682" max="7683" width="12.7109375" style="46" customWidth="1"/>
    <col min="7684" max="7936" width="11.5703125" style="46"/>
    <col min="7937" max="7937" width="35.28515625" style="46" customWidth="1"/>
    <col min="7938" max="7939" width="12.7109375" style="46" customWidth="1"/>
    <col min="7940" max="8192" width="11.5703125" style="46"/>
    <col min="8193" max="8193" width="35.28515625" style="46" customWidth="1"/>
    <col min="8194" max="8195" width="12.7109375" style="46" customWidth="1"/>
    <col min="8196" max="8448" width="11.5703125" style="46"/>
    <col min="8449" max="8449" width="35.28515625" style="46" customWidth="1"/>
    <col min="8450" max="8451" width="12.7109375" style="46" customWidth="1"/>
    <col min="8452" max="8704" width="11.5703125" style="46"/>
    <col min="8705" max="8705" width="35.28515625" style="46" customWidth="1"/>
    <col min="8706" max="8707" width="12.7109375" style="46" customWidth="1"/>
    <col min="8708" max="8960" width="11.5703125" style="46"/>
    <col min="8961" max="8961" width="35.28515625" style="46" customWidth="1"/>
    <col min="8962" max="8963" width="12.7109375" style="46" customWidth="1"/>
    <col min="8964" max="9216" width="11.5703125" style="46"/>
    <col min="9217" max="9217" width="35.28515625" style="46" customWidth="1"/>
    <col min="9218" max="9219" width="12.7109375" style="46" customWidth="1"/>
    <col min="9220" max="9472" width="11.5703125" style="46"/>
    <col min="9473" max="9473" width="35.28515625" style="46" customWidth="1"/>
    <col min="9474" max="9475" width="12.7109375" style="46" customWidth="1"/>
    <col min="9476" max="9728" width="11.5703125" style="46"/>
    <col min="9729" max="9729" width="35.28515625" style="46" customWidth="1"/>
    <col min="9730" max="9731" width="12.7109375" style="46" customWidth="1"/>
    <col min="9732" max="9984" width="11.5703125" style="46"/>
    <col min="9985" max="9985" width="35.28515625" style="46" customWidth="1"/>
    <col min="9986" max="9987" width="12.7109375" style="46" customWidth="1"/>
    <col min="9988" max="10240" width="11.5703125" style="46"/>
    <col min="10241" max="10241" width="35.28515625" style="46" customWidth="1"/>
    <col min="10242" max="10243" width="12.7109375" style="46" customWidth="1"/>
    <col min="10244" max="10496" width="11.5703125" style="46"/>
    <col min="10497" max="10497" width="35.28515625" style="46" customWidth="1"/>
    <col min="10498" max="10499" width="12.7109375" style="46" customWidth="1"/>
    <col min="10500" max="10752" width="11.5703125" style="46"/>
    <col min="10753" max="10753" width="35.28515625" style="46" customWidth="1"/>
    <col min="10754" max="10755" width="12.7109375" style="46" customWidth="1"/>
    <col min="10756" max="11008" width="11.5703125" style="46"/>
    <col min="11009" max="11009" width="35.28515625" style="46" customWidth="1"/>
    <col min="11010" max="11011" width="12.7109375" style="46" customWidth="1"/>
    <col min="11012" max="11264" width="11.5703125" style="46"/>
    <col min="11265" max="11265" width="35.28515625" style="46" customWidth="1"/>
    <col min="11266" max="11267" width="12.7109375" style="46" customWidth="1"/>
    <col min="11268" max="11520" width="11.5703125" style="46"/>
    <col min="11521" max="11521" width="35.28515625" style="46" customWidth="1"/>
    <col min="11522" max="11523" width="12.7109375" style="46" customWidth="1"/>
    <col min="11524" max="11776" width="11.5703125" style="46"/>
    <col min="11777" max="11777" width="35.28515625" style="46" customWidth="1"/>
    <col min="11778" max="11779" width="12.7109375" style="46" customWidth="1"/>
    <col min="11780" max="12032" width="11.5703125" style="46"/>
    <col min="12033" max="12033" width="35.28515625" style="46" customWidth="1"/>
    <col min="12034" max="12035" width="12.7109375" style="46" customWidth="1"/>
    <col min="12036" max="12288" width="11.5703125" style="46"/>
    <col min="12289" max="12289" width="35.28515625" style="46" customWidth="1"/>
    <col min="12290" max="12291" width="12.7109375" style="46" customWidth="1"/>
    <col min="12292" max="12544" width="11.5703125" style="46"/>
    <col min="12545" max="12545" width="35.28515625" style="46" customWidth="1"/>
    <col min="12546" max="12547" width="12.7109375" style="46" customWidth="1"/>
    <col min="12548" max="12800" width="11.5703125" style="46"/>
    <col min="12801" max="12801" width="35.28515625" style="46" customWidth="1"/>
    <col min="12802" max="12803" width="12.7109375" style="46" customWidth="1"/>
    <col min="12804" max="13056" width="11.5703125" style="46"/>
    <col min="13057" max="13057" width="35.28515625" style="46" customWidth="1"/>
    <col min="13058" max="13059" width="12.7109375" style="46" customWidth="1"/>
    <col min="13060" max="13312" width="11.5703125" style="46"/>
    <col min="13313" max="13313" width="35.28515625" style="46" customWidth="1"/>
    <col min="13314" max="13315" width="12.7109375" style="46" customWidth="1"/>
    <col min="13316" max="13568" width="11.5703125" style="46"/>
    <col min="13569" max="13569" width="35.28515625" style="46" customWidth="1"/>
    <col min="13570" max="13571" width="12.7109375" style="46" customWidth="1"/>
    <col min="13572" max="13824" width="11.5703125" style="46"/>
    <col min="13825" max="13825" width="35.28515625" style="46" customWidth="1"/>
    <col min="13826" max="13827" width="12.7109375" style="46" customWidth="1"/>
    <col min="13828" max="14080" width="11.5703125" style="46"/>
    <col min="14081" max="14081" width="35.28515625" style="46" customWidth="1"/>
    <col min="14082" max="14083" width="12.7109375" style="46" customWidth="1"/>
    <col min="14084" max="14336" width="11.5703125" style="46"/>
    <col min="14337" max="14337" width="35.28515625" style="46" customWidth="1"/>
    <col min="14338" max="14339" width="12.7109375" style="46" customWidth="1"/>
    <col min="14340" max="14592" width="11.5703125" style="46"/>
    <col min="14593" max="14593" width="35.28515625" style="46" customWidth="1"/>
    <col min="14594" max="14595" width="12.7109375" style="46" customWidth="1"/>
    <col min="14596" max="14848" width="11.5703125" style="46"/>
    <col min="14849" max="14849" width="35.28515625" style="46" customWidth="1"/>
    <col min="14850" max="14851" width="12.7109375" style="46" customWidth="1"/>
    <col min="14852" max="15104" width="11.5703125" style="46"/>
    <col min="15105" max="15105" width="35.28515625" style="46" customWidth="1"/>
    <col min="15106" max="15107" width="12.7109375" style="46" customWidth="1"/>
    <col min="15108" max="15360" width="11.5703125" style="46"/>
    <col min="15361" max="15361" width="35.28515625" style="46" customWidth="1"/>
    <col min="15362" max="15363" width="12.7109375" style="46" customWidth="1"/>
    <col min="15364" max="15616" width="11.5703125" style="46"/>
    <col min="15617" max="15617" width="35.28515625" style="46" customWidth="1"/>
    <col min="15618" max="15619" width="12.7109375" style="46" customWidth="1"/>
    <col min="15620" max="15872" width="11.5703125" style="46"/>
    <col min="15873" max="15873" width="35.28515625" style="46" customWidth="1"/>
    <col min="15874" max="15875" width="12.7109375" style="46" customWidth="1"/>
    <col min="15876" max="16128" width="11.5703125" style="46"/>
    <col min="16129" max="16129" width="35.28515625" style="46" customWidth="1"/>
    <col min="16130" max="16131" width="12.7109375" style="46" customWidth="1"/>
    <col min="16132" max="16384" width="11.5703125" style="46"/>
  </cols>
  <sheetData>
    <row r="1" spans="1:4" s="79" customFormat="1" ht="45" customHeight="1">
      <c r="A1" s="82" t="s">
        <v>631</v>
      </c>
      <c r="B1" s="82"/>
      <c r="C1" s="82"/>
      <c r="D1" s="82"/>
    </row>
    <row r="2" spans="1:4" s="80" customFormat="1">
      <c r="A2" s="85"/>
    </row>
    <row r="4" spans="1:4" ht="30" customHeight="1"/>
    <row r="5" spans="1:4" ht="19.899999999999999" customHeight="1"/>
    <row r="6" spans="1:4" ht="19.899999999999999" customHeight="1"/>
    <row r="7" spans="1:4" ht="19.899999999999999" customHeight="1"/>
    <row r="8" spans="1:4" ht="19.899999999999999" customHeight="1"/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24" spans="1:6" ht="13.5" thickBot="1">
      <c r="A24" s="969"/>
    </row>
    <row r="25" spans="1:6" ht="30.75" thickBot="1">
      <c r="A25" s="403" t="s">
        <v>235</v>
      </c>
      <c r="B25" s="1056">
        <v>2018</v>
      </c>
      <c r="C25" s="912" t="s">
        <v>73</v>
      </c>
    </row>
    <row r="26" spans="1:6" ht="18" customHeight="1">
      <c r="A26" s="1050" t="s">
        <v>240</v>
      </c>
      <c r="B26" s="1057">
        <v>1361</v>
      </c>
      <c r="C26" s="404">
        <f t="shared" ref="C26:C34" si="0">B26/$B$34</f>
        <v>0.33292563600782776</v>
      </c>
      <c r="F26"/>
    </row>
    <row r="27" spans="1:6" ht="18" customHeight="1">
      <c r="A27" s="1048" t="s">
        <v>241</v>
      </c>
      <c r="B27" s="1058">
        <v>959</v>
      </c>
      <c r="C27" s="1059">
        <f t="shared" si="0"/>
        <v>0.2345890410958904</v>
      </c>
      <c r="F27"/>
    </row>
    <row r="28" spans="1:6" ht="18" customHeight="1">
      <c r="A28" s="1048" t="s">
        <v>242</v>
      </c>
      <c r="B28" s="1058">
        <v>453</v>
      </c>
      <c r="C28" s="1059">
        <f t="shared" si="0"/>
        <v>0.11081213307240705</v>
      </c>
      <c r="F28"/>
    </row>
    <row r="29" spans="1:6" ht="18" customHeight="1">
      <c r="A29" s="1048" t="s">
        <v>243</v>
      </c>
      <c r="B29" s="1058">
        <v>406</v>
      </c>
      <c r="C29" s="1059">
        <f t="shared" si="0"/>
        <v>9.9315068493150679E-2</v>
      </c>
      <c r="F29"/>
    </row>
    <row r="30" spans="1:6" ht="18" customHeight="1">
      <c r="A30" s="1048" t="s">
        <v>244</v>
      </c>
      <c r="B30" s="1058">
        <v>319</v>
      </c>
      <c r="C30" s="1059">
        <f t="shared" si="0"/>
        <v>7.8033268101761255E-2</v>
      </c>
      <c r="F30"/>
    </row>
    <row r="31" spans="1:6" ht="18" customHeight="1">
      <c r="A31" s="1048" t="s">
        <v>245</v>
      </c>
      <c r="B31" s="1058">
        <v>250</v>
      </c>
      <c r="C31" s="1059">
        <f t="shared" si="0"/>
        <v>6.1154598825831699E-2</v>
      </c>
      <c r="F31"/>
    </row>
    <row r="32" spans="1:6" ht="18" customHeight="1">
      <c r="A32" s="1049" t="s">
        <v>246</v>
      </c>
      <c r="B32" s="1058">
        <v>143</v>
      </c>
      <c r="C32" s="1059">
        <f t="shared" si="0"/>
        <v>3.4980430528375732E-2</v>
      </c>
      <c r="F32"/>
    </row>
    <row r="33" spans="1:6" ht="18" customHeight="1" thickBot="1">
      <c r="A33" s="1051" t="s">
        <v>61</v>
      </c>
      <c r="B33" s="1060">
        <v>197</v>
      </c>
      <c r="C33" s="407">
        <f t="shared" si="0"/>
        <v>4.8189823874755379E-2</v>
      </c>
      <c r="F33"/>
    </row>
    <row r="34" spans="1:6" ht="18" customHeight="1" thickBot="1">
      <c r="A34" s="219" t="s">
        <v>43</v>
      </c>
      <c r="B34" s="1061">
        <f>SUM(B26:B33)</f>
        <v>4088</v>
      </c>
      <c r="C34" s="913">
        <f t="shared" si="0"/>
        <v>1</v>
      </c>
    </row>
    <row r="36" spans="1:6">
      <c r="B36" s="382"/>
    </row>
    <row r="38" spans="1:6">
      <c r="B38" s="382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O25" sqref="O25"/>
    </sheetView>
  </sheetViews>
  <sheetFormatPr baseColWidth="10" defaultRowHeight="12.75"/>
  <cols>
    <col min="1" max="1" width="43.28515625" style="43" customWidth="1"/>
    <col min="2" max="2" width="10.7109375" style="43" customWidth="1"/>
    <col min="3" max="3" width="12.140625" style="43" customWidth="1"/>
    <col min="4" max="4" width="10.7109375" style="43" customWidth="1"/>
    <col min="5" max="5" width="12.5703125" style="43" customWidth="1"/>
    <col min="6" max="6" width="2.28515625" style="43" customWidth="1"/>
    <col min="7" max="7" width="11.28515625" style="43" customWidth="1"/>
    <col min="8" max="8" width="10.7109375" style="43" customWidth="1"/>
    <col min="9" max="9" width="11.28515625" style="43" customWidth="1"/>
    <col min="10" max="10" width="9.7109375" style="43" customWidth="1"/>
    <col min="11" max="256" width="11.5703125" style="43"/>
    <col min="257" max="257" width="44.710937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4.710937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4.710937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4.710937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4.710937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4.710937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4.710937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4.710937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4.710937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4.710937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4.710937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4.710937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4.710937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4.710937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4.710937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4.710937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4.710937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4.710937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4.710937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4.710937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4.710937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4.710937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4.710937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4.710937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4.710937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4.710937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4.710937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4.710937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4.710937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4.710937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4.710937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4.710937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4.710937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4.710937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4.710937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4.710937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4.710937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4.710937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4.710937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4.710937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4.710937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4.710937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4.710937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4.710937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4.710937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4.710937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4.710937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4.710937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4.710937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4.710937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4.710937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4.710937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4.710937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4.710937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4.710937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4.710937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4.710937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4.710937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4.710937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4.710937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4.710937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4.710937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4.710937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9" customFormat="1" ht="45" customHeight="1">
      <c r="A1" s="82" t="s">
        <v>636</v>
      </c>
      <c r="B1" s="82"/>
      <c r="C1" s="82"/>
      <c r="D1" s="82"/>
      <c r="E1" s="82"/>
      <c r="F1" s="82"/>
      <c r="G1" s="82"/>
      <c r="H1" s="82"/>
      <c r="I1" s="82"/>
    </row>
    <row r="2" spans="1:10" s="79" customFormat="1" ht="13.15" customHeight="1" thickBot="1">
      <c r="A2" s="78"/>
      <c r="B2" s="78"/>
      <c r="C2" s="78"/>
      <c r="D2" s="78"/>
      <c r="E2" s="78"/>
      <c r="F2" s="43"/>
      <c r="G2" s="43"/>
      <c r="H2" s="43"/>
      <c r="I2" s="43"/>
      <c r="J2" s="43"/>
    </row>
    <row r="3" spans="1:10" s="79" customFormat="1" ht="19.899999999999999" customHeight="1" thickBot="1">
      <c r="A3" s="78"/>
      <c r="B3" s="78"/>
      <c r="C3" s="78"/>
      <c r="D3" s="78"/>
      <c r="E3" s="78"/>
      <c r="F3" s="78"/>
      <c r="G3" s="1093" t="s">
        <v>640</v>
      </c>
      <c r="H3" s="1094"/>
      <c r="I3" s="1094"/>
      <c r="J3" s="1095"/>
    </row>
    <row r="4" spans="1:10" s="46" customFormat="1" ht="19.899999999999999" customHeight="1" thickBot="1">
      <c r="A4" s="80"/>
      <c r="B4" s="1096">
        <v>2017</v>
      </c>
      <c r="C4" s="1097"/>
      <c r="D4" s="1098">
        <v>2018</v>
      </c>
      <c r="E4" s="1097"/>
      <c r="G4" s="1099" t="s">
        <v>486</v>
      </c>
      <c r="H4" s="1100"/>
      <c r="I4" s="1101" t="s">
        <v>461</v>
      </c>
      <c r="J4" s="1100"/>
    </row>
    <row r="5" spans="1:10" s="46" customFormat="1" ht="27" customHeight="1" thickBot="1">
      <c r="A5" s="80"/>
      <c r="B5" s="698" t="s">
        <v>486</v>
      </c>
      <c r="C5" s="699" t="s">
        <v>0</v>
      </c>
      <c r="D5" s="698" t="s">
        <v>486</v>
      </c>
      <c r="E5" s="699" t="s">
        <v>0</v>
      </c>
      <c r="G5" s="706" t="s">
        <v>486</v>
      </c>
      <c r="H5" s="667" t="s">
        <v>38</v>
      </c>
      <c r="I5" s="707" t="s">
        <v>0</v>
      </c>
      <c r="J5" s="667" t="s">
        <v>38</v>
      </c>
    </row>
    <row r="6" spans="1:10" s="46" customFormat="1" ht="18" customHeight="1">
      <c r="A6" s="40" t="s">
        <v>481</v>
      </c>
      <c r="B6" s="113">
        <v>98524</v>
      </c>
      <c r="C6" s="263">
        <v>107447.11</v>
      </c>
      <c r="D6" s="113">
        <v>102010</v>
      </c>
      <c r="E6" s="263">
        <v>120442.70110999999</v>
      </c>
      <c r="F6" s="43"/>
      <c r="G6" s="708">
        <f>D6-B6</f>
        <v>3486</v>
      </c>
      <c r="H6" s="709">
        <f>(D6-B6)/B6</f>
        <v>3.5382241890300842E-2</v>
      </c>
      <c r="I6" s="710">
        <f>E6-C6</f>
        <v>12995.591109999994</v>
      </c>
      <c r="J6" s="709">
        <f>(E6-C6)/C6</f>
        <v>0.12094872640129636</v>
      </c>
    </row>
    <row r="7" spans="1:10" s="46" customFormat="1" ht="18" customHeight="1" thickBot="1">
      <c r="A7" s="313" t="s">
        <v>482</v>
      </c>
      <c r="B7" s="114">
        <v>5801</v>
      </c>
      <c r="C7" s="265">
        <v>31691.65</v>
      </c>
      <c r="D7" s="114">
        <v>15004</v>
      </c>
      <c r="E7" s="265">
        <v>31093.25849</v>
      </c>
      <c r="F7" s="43"/>
      <c r="G7" s="711">
        <f>D7-B7</f>
        <v>9203</v>
      </c>
      <c r="H7" s="712">
        <f>(D7-B7)/B7</f>
        <v>1.5864506119634545</v>
      </c>
      <c r="I7" s="713">
        <f>E7-C7</f>
        <v>-598.39151000000129</v>
      </c>
      <c r="J7" s="712">
        <f>(E7-C7)/C7</f>
        <v>-1.8881677350343112E-2</v>
      </c>
    </row>
    <row r="8" spans="1:10" s="115" customFormat="1" ht="18" customHeight="1" thickBot="1">
      <c r="A8" s="700" t="s">
        <v>483</v>
      </c>
      <c r="B8" s="701">
        <f>SUM(B6:B7)</f>
        <v>104325</v>
      </c>
      <c r="C8" s="702">
        <f>SUM(C6:C7)</f>
        <v>139138.76</v>
      </c>
      <c r="D8" s="701">
        <f>SUM(D6:D7)</f>
        <v>117014</v>
      </c>
      <c r="E8" s="702">
        <f>SUM(E6:E7)</f>
        <v>151535.9596</v>
      </c>
      <c r="F8" s="43"/>
      <c r="G8" s="701">
        <f>D8-B8</f>
        <v>12689</v>
      </c>
      <c r="H8" s="714">
        <f>(D8-B8)/B8</f>
        <v>0.12162952312485023</v>
      </c>
      <c r="I8" s="1062">
        <f>E8-C8</f>
        <v>12397.199599999993</v>
      </c>
      <c r="J8" s="714">
        <f>(E8-C8)/C8</f>
        <v>8.9099540631237414E-2</v>
      </c>
    </row>
    <row r="9" spans="1:10" s="46" customFormat="1" ht="18" customHeight="1" thickBot="1">
      <c r="A9" s="314" t="s">
        <v>485</v>
      </c>
      <c r="B9" s="116">
        <v>19</v>
      </c>
      <c r="C9" s="296">
        <v>20984.281999999999</v>
      </c>
      <c r="D9" s="116">
        <v>15</v>
      </c>
      <c r="E9" s="296">
        <v>27154.137999999999</v>
      </c>
      <c r="F9" s="43"/>
      <c r="G9" s="715">
        <f>D9-B9</f>
        <v>-4</v>
      </c>
      <c r="H9" s="716">
        <f>(D9-B9)/B9</f>
        <v>-0.21052631578947367</v>
      </c>
      <c r="I9" s="717">
        <f>E9-C9</f>
        <v>6169.8559999999998</v>
      </c>
      <c r="J9" s="716">
        <f>(E9-C9)/C9</f>
        <v>0.29402273568378468</v>
      </c>
    </row>
    <row r="10" spans="1:10" s="115" customFormat="1" ht="18" customHeight="1" thickBot="1">
      <c r="A10" s="703" t="s">
        <v>484</v>
      </c>
      <c r="B10" s="704">
        <f>+B8+B9</f>
        <v>104344</v>
      </c>
      <c r="C10" s="705">
        <f>+C8+C9</f>
        <v>160123.04200000002</v>
      </c>
      <c r="D10" s="704">
        <f>+D8+D9</f>
        <v>117029</v>
      </c>
      <c r="E10" s="705">
        <f>+E8+E9</f>
        <v>178690.09760000001</v>
      </c>
      <c r="F10" s="43"/>
      <c r="G10" s="718">
        <f>D10-B10</f>
        <v>12685</v>
      </c>
      <c r="H10" s="714">
        <f>(D10-B10)/B10</f>
        <v>0.12156904086483171</v>
      </c>
      <c r="I10" s="719">
        <f>E10-C10</f>
        <v>18567.055599999992</v>
      </c>
      <c r="J10" s="714">
        <f>(E10-C10)/C10</f>
        <v>0.11595492671192188</v>
      </c>
    </row>
    <row r="11" spans="1:10" ht="19.899999999999999" customHeight="1"/>
    <row r="12" spans="1:10" ht="27" customHeight="1"/>
    <row r="13" spans="1:10" ht="19.899999999999999" customHeight="1"/>
    <row r="14" spans="1:10" ht="19.899999999999999" customHeight="1"/>
    <row r="15" spans="1:10" ht="19.899999999999999" customHeight="1"/>
    <row r="16" spans="1:10" ht="19.899999999999999" customHeight="1"/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workbookViewId="0">
      <selection activeCell="O25" sqref="O25"/>
    </sheetView>
  </sheetViews>
  <sheetFormatPr baseColWidth="10" defaultRowHeight="12.75"/>
  <cols>
    <col min="1" max="1" width="44.42578125" style="121" customWidth="1"/>
    <col min="2" max="2" width="10.7109375" style="43" customWidth="1"/>
    <col min="3" max="3" width="12" style="43" customWidth="1"/>
    <col min="4" max="4" width="10.7109375" style="43" customWidth="1"/>
    <col min="5" max="5" width="11.710937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2" style="43" customWidth="1"/>
    <col min="10" max="10" width="9.7109375" style="43" customWidth="1"/>
    <col min="11" max="256" width="11.5703125" style="43"/>
    <col min="257" max="257" width="46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6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6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6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6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6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6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6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6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6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6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6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6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6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6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6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6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6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6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6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6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6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6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6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6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6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6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6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6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6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6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6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6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6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6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6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6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6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6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6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6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6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6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6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6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6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6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6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6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6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6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6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6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6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6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6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6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6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6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6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6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6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6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9" customFormat="1" ht="45" customHeight="1">
      <c r="A1" s="82" t="s">
        <v>637</v>
      </c>
      <c r="B1" s="82"/>
      <c r="C1" s="82"/>
      <c r="D1" s="82"/>
      <c r="E1" s="82"/>
      <c r="F1" s="82"/>
      <c r="G1" s="82"/>
      <c r="H1" s="82"/>
      <c r="I1" s="82"/>
    </row>
    <row r="2" spans="1:10" s="79" customFormat="1" ht="13.15" customHeight="1" thickBot="1">
      <c r="A2" s="78"/>
      <c r="B2" s="78"/>
      <c r="C2" s="78"/>
      <c r="D2" s="78"/>
      <c r="E2" s="78"/>
      <c r="F2" s="43"/>
      <c r="G2" s="43"/>
      <c r="H2" s="43"/>
      <c r="I2" s="43"/>
      <c r="J2" s="43"/>
    </row>
    <row r="3" spans="1:10" s="79" customFormat="1" ht="19.899999999999999" customHeight="1" thickBot="1">
      <c r="A3" s="78"/>
      <c r="B3" s="78"/>
      <c r="C3" s="78"/>
      <c r="D3" s="78"/>
      <c r="E3" s="78"/>
      <c r="F3" s="78"/>
      <c r="G3" s="1093" t="s">
        <v>640</v>
      </c>
      <c r="H3" s="1094"/>
      <c r="I3" s="1094"/>
      <c r="J3" s="1095"/>
    </row>
    <row r="4" spans="1:10" s="46" customFormat="1" ht="19.899999999999999" customHeight="1" thickBot="1">
      <c r="A4" s="80"/>
      <c r="B4" s="1096">
        <v>2017</v>
      </c>
      <c r="C4" s="1097"/>
      <c r="D4" s="1096">
        <v>2018</v>
      </c>
      <c r="E4" s="1097"/>
      <c r="G4" s="1099" t="s">
        <v>486</v>
      </c>
      <c r="H4" s="1100"/>
      <c r="I4" s="1101" t="s">
        <v>461</v>
      </c>
      <c r="J4" s="1100"/>
    </row>
    <row r="5" spans="1:10" s="46" customFormat="1" ht="27" customHeight="1" thickBot="1">
      <c r="A5" s="80"/>
      <c r="B5" s="698" t="s">
        <v>486</v>
      </c>
      <c r="C5" s="699" t="s">
        <v>0</v>
      </c>
      <c r="D5" s="698" t="s">
        <v>486</v>
      </c>
      <c r="E5" s="699" t="s">
        <v>0</v>
      </c>
      <c r="G5" s="706" t="s">
        <v>486</v>
      </c>
      <c r="H5" s="667" t="s">
        <v>38</v>
      </c>
      <c r="I5" s="707" t="s">
        <v>0</v>
      </c>
      <c r="J5" s="667" t="s">
        <v>38</v>
      </c>
    </row>
    <row r="6" spans="1:10" s="46" customFormat="1" ht="15" customHeight="1">
      <c r="A6" s="315" t="s">
        <v>487</v>
      </c>
      <c r="B6" s="117"/>
      <c r="C6" s="118"/>
      <c r="D6" s="117"/>
      <c r="E6" s="118"/>
      <c r="F6" s="43"/>
      <c r="G6" s="723"/>
      <c r="H6" s="724"/>
      <c r="I6" s="725"/>
      <c r="J6" s="724"/>
    </row>
    <row r="7" spans="1:10" s="46" customFormat="1" ht="15" customHeight="1">
      <c r="A7" s="316" t="s">
        <v>481</v>
      </c>
      <c r="B7" s="302">
        <v>934</v>
      </c>
      <c r="C7" s="297">
        <v>32753.919999999998</v>
      </c>
      <c r="D7" s="302">
        <v>921</v>
      </c>
      <c r="E7" s="297">
        <v>46090.413</v>
      </c>
      <c r="F7" s="43"/>
      <c r="G7" s="726">
        <f t="shared" ref="G7:G17" si="0">D7-B7</f>
        <v>-13</v>
      </c>
      <c r="H7" s="670">
        <f t="shared" ref="H7:H17" si="1">(D7-B7)/B7</f>
        <v>-1.3918629550321198E-2</v>
      </c>
      <c r="I7" s="727">
        <f t="shared" ref="I7:I17" si="2">E7-C7</f>
        <v>13336.493000000002</v>
      </c>
      <c r="J7" s="670">
        <f t="shared" ref="J7:J17" si="3">(E7-C7)/C7</f>
        <v>0.40717242394192826</v>
      </c>
    </row>
    <row r="8" spans="1:10" s="46" customFormat="1" ht="15" customHeight="1">
      <c r="A8" s="316" t="s">
        <v>482</v>
      </c>
      <c r="B8" s="302">
        <v>10</v>
      </c>
      <c r="C8" s="297">
        <v>831.79</v>
      </c>
      <c r="D8" s="302">
        <v>17</v>
      </c>
      <c r="E8" s="297">
        <v>7903.0460000000003</v>
      </c>
      <c r="F8" s="43"/>
      <c r="G8" s="726">
        <f t="shared" si="0"/>
        <v>7</v>
      </c>
      <c r="H8" s="670">
        <f t="shared" si="1"/>
        <v>0.7</v>
      </c>
      <c r="I8" s="727">
        <f t="shared" si="2"/>
        <v>7071.2560000000003</v>
      </c>
      <c r="J8" s="670">
        <f t="shared" si="3"/>
        <v>8.5012515178109869</v>
      </c>
    </row>
    <row r="9" spans="1:10" s="46" customFormat="1" ht="15" customHeight="1" thickBot="1">
      <c r="A9" s="317" t="s">
        <v>485</v>
      </c>
      <c r="B9" s="303">
        <v>19</v>
      </c>
      <c r="C9" s="298">
        <v>20984.28</v>
      </c>
      <c r="D9" s="303">
        <v>15</v>
      </c>
      <c r="E9" s="298">
        <v>27154.137999999999</v>
      </c>
      <c r="F9" s="43"/>
      <c r="G9" s="711">
        <f t="shared" si="0"/>
        <v>-4</v>
      </c>
      <c r="H9" s="712">
        <f t="shared" si="1"/>
        <v>-0.21052631578947367</v>
      </c>
      <c r="I9" s="728">
        <f t="shared" si="2"/>
        <v>6169.8580000000002</v>
      </c>
      <c r="J9" s="712">
        <f t="shared" si="3"/>
        <v>0.29402285901636849</v>
      </c>
    </row>
    <row r="10" spans="1:10" s="46" customFormat="1" ht="15" customHeight="1" thickBot="1">
      <c r="A10" s="321" t="s">
        <v>489</v>
      </c>
      <c r="B10" s="322">
        <f>SUM(B7:B9)</f>
        <v>963</v>
      </c>
      <c r="C10" s="323">
        <f>SUM(C7:C9)</f>
        <v>54569.99</v>
      </c>
      <c r="D10" s="322">
        <f>SUM(D7:D9)</f>
        <v>953</v>
      </c>
      <c r="E10" s="856">
        <f>SUM(E7:E9)</f>
        <v>81147.597000000009</v>
      </c>
      <c r="F10" s="163"/>
      <c r="G10" s="729">
        <f t="shared" si="0"/>
        <v>-10</v>
      </c>
      <c r="H10" s="730">
        <f t="shared" si="1"/>
        <v>-1.0384215991692628E-2</v>
      </c>
      <c r="I10" s="857">
        <f t="shared" si="2"/>
        <v>26577.607000000011</v>
      </c>
      <c r="J10" s="730">
        <f t="shared" si="3"/>
        <v>0.48703705095053185</v>
      </c>
    </row>
    <row r="11" spans="1:10" s="46" customFormat="1" ht="15" customHeight="1">
      <c r="A11" s="315" t="s">
        <v>488</v>
      </c>
      <c r="B11" s="304"/>
      <c r="C11" s="300"/>
      <c r="D11" s="304"/>
      <c r="E11" s="300"/>
      <c r="F11" s="43"/>
      <c r="G11" s="708"/>
      <c r="H11" s="709"/>
      <c r="I11" s="732"/>
      <c r="J11" s="709"/>
    </row>
    <row r="12" spans="1:10" s="46" customFormat="1" ht="15" customHeight="1">
      <c r="A12" s="316" t="s">
        <v>481</v>
      </c>
      <c r="B12" s="302">
        <v>38260</v>
      </c>
      <c r="C12" s="297">
        <v>63548.19</v>
      </c>
      <c r="D12" s="302">
        <v>42828</v>
      </c>
      <c r="E12" s="297">
        <v>65770.289000000004</v>
      </c>
      <c r="F12" s="43"/>
      <c r="G12" s="726">
        <f t="shared" si="0"/>
        <v>4568</v>
      </c>
      <c r="H12" s="670">
        <f t="shared" si="1"/>
        <v>0.11939362258233141</v>
      </c>
      <c r="I12" s="727">
        <f t="shared" si="2"/>
        <v>2222.099000000002</v>
      </c>
      <c r="J12" s="670">
        <f t="shared" si="3"/>
        <v>3.4967148552932849E-2</v>
      </c>
    </row>
    <row r="13" spans="1:10" s="46" customFormat="1" ht="15" customHeight="1" thickBot="1">
      <c r="A13" s="317" t="s">
        <v>482</v>
      </c>
      <c r="B13" s="303">
        <v>5791</v>
      </c>
      <c r="C13" s="298">
        <v>30859.86</v>
      </c>
      <c r="D13" s="303">
        <v>14987</v>
      </c>
      <c r="E13" s="298">
        <v>23190.212</v>
      </c>
      <c r="F13" s="43"/>
      <c r="G13" s="711">
        <f t="shared" si="0"/>
        <v>9196</v>
      </c>
      <c r="H13" s="712">
        <f t="shared" si="1"/>
        <v>1.5879813503712659</v>
      </c>
      <c r="I13" s="728">
        <f t="shared" si="2"/>
        <v>-7669.648000000001</v>
      </c>
      <c r="J13" s="712">
        <f t="shared" si="3"/>
        <v>-0.24853152282609192</v>
      </c>
    </row>
    <row r="14" spans="1:10" s="46" customFormat="1" ht="15" customHeight="1" thickBot="1">
      <c r="A14" s="321" t="s">
        <v>490</v>
      </c>
      <c r="B14" s="322">
        <f>SUM(B12:B13)</f>
        <v>44051</v>
      </c>
      <c r="C14" s="323">
        <f>SUM(C12:C13)</f>
        <v>94408.05</v>
      </c>
      <c r="D14" s="322">
        <f>SUM(D12:D13)</f>
        <v>57815</v>
      </c>
      <c r="E14" s="323">
        <f>SUM(E12:E13)</f>
        <v>88960.501000000004</v>
      </c>
      <c r="F14" s="163"/>
      <c r="G14" s="729">
        <f t="shared" si="0"/>
        <v>13764</v>
      </c>
      <c r="H14" s="730">
        <f t="shared" si="1"/>
        <v>0.31245601688951441</v>
      </c>
      <c r="I14" s="731">
        <f t="shared" si="2"/>
        <v>-5447.5489999999991</v>
      </c>
      <c r="J14" s="733">
        <f t="shared" si="3"/>
        <v>-5.7702166287726508E-2</v>
      </c>
    </row>
    <row r="15" spans="1:10" s="46" customFormat="1" ht="15" customHeight="1">
      <c r="A15" s="315" t="s">
        <v>195</v>
      </c>
      <c r="B15" s="305"/>
      <c r="C15" s="301"/>
      <c r="D15" s="305"/>
      <c r="E15" s="301"/>
      <c r="F15" s="43"/>
      <c r="G15" s="734"/>
      <c r="H15" s="735"/>
      <c r="I15" s="736"/>
      <c r="J15" s="735"/>
    </row>
    <row r="16" spans="1:10" s="46" customFormat="1" ht="15" customHeight="1" thickBot="1">
      <c r="A16" s="324" t="s">
        <v>491</v>
      </c>
      <c r="B16" s="325">
        <v>59330</v>
      </c>
      <c r="C16" s="326">
        <v>11145</v>
      </c>
      <c r="D16" s="325">
        <v>58261</v>
      </c>
      <c r="E16" s="326">
        <v>8582</v>
      </c>
      <c r="F16" s="163"/>
      <c r="G16" s="737">
        <f t="shared" si="0"/>
        <v>-1069</v>
      </c>
      <c r="H16" s="738">
        <f t="shared" si="1"/>
        <v>-1.8017866172256869E-2</v>
      </c>
      <c r="I16" s="739">
        <f t="shared" si="2"/>
        <v>-2563</v>
      </c>
      <c r="J16" s="738">
        <f t="shared" si="3"/>
        <v>-0.22996859578286227</v>
      </c>
    </row>
    <row r="17" spans="1:10" s="46" customFormat="1" ht="19.899999999999999" customHeight="1" thickBot="1">
      <c r="A17" s="720" t="s">
        <v>484</v>
      </c>
      <c r="B17" s="721">
        <f>B10+B14+B16</f>
        <v>104344</v>
      </c>
      <c r="C17" s="722">
        <f>C10+C14+C16</f>
        <v>160123.04</v>
      </c>
      <c r="D17" s="721">
        <f>D10+D14+D16</f>
        <v>117029</v>
      </c>
      <c r="E17" s="722">
        <f>E10+E14+E16</f>
        <v>178690.098</v>
      </c>
      <c r="F17" s="43"/>
      <c r="G17" s="718">
        <f t="shared" si="0"/>
        <v>12685</v>
      </c>
      <c r="H17" s="714">
        <f t="shared" si="1"/>
        <v>0.12156904086483171</v>
      </c>
      <c r="I17" s="740">
        <f t="shared" si="2"/>
        <v>18567.05799999999</v>
      </c>
      <c r="J17" s="714">
        <f t="shared" si="3"/>
        <v>0.11595494314871857</v>
      </c>
    </row>
    <row r="18" spans="1:10" s="46" customFormat="1">
      <c r="A18" s="119"/>
      <c r="B18" s="120"/>
      <c r="C18" s="120"/>
      <c r="F18" s="43"/>
      <c r="G18" s="43"/>
      <c r="H18" s="43"/>
      <c r="I18" s="43"/>
      <c r="J18" s="43"/>
    </row>
    <row r="20" spans="1:10">
      <c r="B20" s="371"/>
    </row>
    <row r="21" spans="1:10">
      <c r="B21" s="371"/>
    </row>
    <row r="22" spans="1:10">
      <c r="B22" s="371"/>
    </row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O25" sqref="O25"/>
    </sheetView>
  </sheetViews>
  <sheetFormatPr baseColWidth="10" defaultRowHeight="12.75"/>
  <cols>
    <col min="1" max="1" width="49.5703125" style="43" customWidth="1"/>
    <col min="2" max="2" width="10.7109375" style="43" customWidth="1"/>
    <col min="3" max="3" width="12.42578125" style="43" customWidth="1"/>
    <col min="4" max="4" width="11" style="43" customWidth="1"/>
    <col min="5" max="5" width="12.4257812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7109375" style="43" customWidth="1"/>
    <col min="10" max="10" width="9.7109375" style="43" customWidth="1"/>
    <col min="11" max="256" width="11.5703125" style="43"/>
    <col min="257" max="257" width="45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5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5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5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5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5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5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5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5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5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5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5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5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5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5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5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5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5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5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5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5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5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5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5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5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5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5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5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5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5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5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5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5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5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5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5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5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5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5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5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5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5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5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5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5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5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5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5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5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5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5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5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5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5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5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5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5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5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5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5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5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5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5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9" customFormat="1" ht="45" customHeight="1">
      <c r="A1" s="82" t="s">
        <v>630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s="79" customFormat="1" ht="13.15" customHeight="1" thickBot="1">
      <c r="A2" s="78"/>
      <c r="B2" s="78"/>
      <c r="C2" s="78"/>
      <c r="D2" s="78"/>
      <c r="E2" s="78"/>
      <c r="F2" s="43"/>
      <c r="G2" s="43"/>
      <c r="H2" s="43"/>
      <c r="I2" s="43"/>
      <c r="J2" s="43"/>
    </row>
    <row r="3" spans="1:10" s="79" customFormat="1" ht="19.899999999999999" customHeight="1" thickBot="1">
      <c r="A3" s="78"/>
      <c r="B3" s="78"/>
      <c r="C3" s="78"/>
      <c r="D3" s="78"/>
      <c r="E3" s="78"/>
      <c r="F3" s="78"/>
      <c r="G3" s="1093" t="s">
        <v>640</v>
      </c>
      <c r="H3" s="1094"/>
      <c r="I3" s="1094"/>
      <c r="J3" s="1095"/>
    </row>
    <row r="4" spans="1:10" s="46" customFormat="1" ht="19.899999999999999" customHeight="1" thickBot="1">
      <c r="A4" s="1102"/>
      <c r="B4" s="1096">
        <v>2017</v>
      </c>
      <c r="C4" s="1097"/>
      <c r="D4" s="1098">
        <v>2018</v>
      </c>
      <c r="E4" s="1097"/>
      <c r="G4" s="1099" t="s">
        <v>486</v>
      </c>
      <c r="H4" s="1100"/>
      <c r="I4" s="1101" t="s">
        <v>461</v>
      </c>
      <c r="J4" s="1100"/>
    </row>
    <row r="5" spans="1:10" s="46" customFormat="1" ht="27" customHeight="1" thickBot="1">
      <c r="A5" s="1103"/>
      <c r="B5" s="698" t="s">
        <v>486</v>
      </c>
      <c r="C5" s="699" t="s">
        <v>0</v>
      </c>
      <c r="D5" s="698" t="s">
        <v>486</v>
      </c>
      <c r="E5" s="699" t="s">
        <v>0</v>
      </c>
      <c r="G5" s="706" t="s">
        <v>486</v>
      </c>
      <c r="H5" s="667" t="s">
        <v>38</v>
      </c>
      <c r="I5" s="707" t="s">
        <v>0</v>
      </c>
      <c r="J5" s="667" t="s">
        <v>38</v>
      </c>
    </row>
    <row r="6" spans="1:10" ht="18" customHeight="1">
      <c r="A6" s="318" t="s">
        <v>247</v>
      </c>
      <c r="B6" s="302">
        <v>527</v>
      </c>
      <c r="C6" s="297">
        <v>16116.291520000001</v>
      </c>
      <c r="D6" s="302">
        <v>467</v>
      </c>
      <c r="E6" s="297">
        <v>13764.136</v>
      </c>
      <c r="G6" s="734">
        <f>D6-B6</f>
        <v>-60</v>
      </c>
      <c r="H6" s="735">
        <f>(D6-B6)/B6</f>
        <v>-0.11385199240986717</v>
      </c>
      <c r="I6" s="743">
        <f>E6-C6</f>
        <v>-2352.1555200000003</v>
      </c>
      <c r="J6" s="735">
        <f>(E6-C6)/C6</f>
        <v>-0.145948931060289</v>
      </c>
    </row>
    <row r="7" spans="1:10" ht="18" customHeight="1">
      <c r="A7" s="319" t="s">
        <v>496</v>
      </c>
      <c r="B7" s="303">
        <v>317</v>
      </c>
      <c r="C7" s="298">
        <v>6307.35124</v>
      </c>
      <c r="D7" s="303">
        <v>377</v>
      </c>
      <c r="E7" s="298">
        <v>10894.724</v>
      </c>
      <c r="G7" s="726">
        <f t="shared" ref="G7:G14" si="0">D7-B7</f>
        <v>60</v>
      </c>
      <c r="H7" s="670">
        <f t="shared" ref="H7:H14" si="1">(D7-B7)/B7</f>
        <v>0.1892744479495268</v>
      </c>
      <c r="I7" s="744">
        <f t="shared" ref="I7:I14" si="2">E7-C7</f>
        <v>4587.3727600000002</v>
      </c>
      <c r="J7" s="670">
        <f t="shared" ref="J7:J14" si="3">(E7-C7)/C7</f>
        <v>0.72730573983382607</v>
      </c>
    </row>
    <row r="8" spans="1:10" ht="18" customHeight="1">
      <c r="A8" s="319" t="s">
        <v>495</v>
      </c>
      <c r="B8" s="302">
        <v>4</v>
      </c>
      <c r="C8" s="297">
        <v>4921.2331800000002</v>
      </c>
      <c r="D8" s="302">
        <v>11</v>
      </c>
      <c r="E8" s="297">
        <v>8882.2810000000009</v>
      </c>
      <c r="G8" s="726">
        <f t="shared" si="0"/>
        <v>7</v>
      </c>
      <c r="H8" s="670">
        <f t="shared" si="1"/>
        <v>1.75</v>
      </c>
      <c r="I8" s="744">
        <f t="shared" si="2"/>
        <v>3961.0478200000007</v>
      </c>
      <c r="J8" s="670">
        <f t="shared" si="3"/>
        <v>0.80488927777244657</v>
      </c>
    </row>
    <row r="9" spans="1:10" ht="18" customHeight="1" thickBot="1">
      <c r="A9" s="320" t="s">
        <v>248</v>
      </c>
      <c r="B9" s="303">
        <v>86</v>
      </c>
      <c r="C9" s="298">
        <v>5409.0488699999996</v>
      </c>
      <c r="D9" s="303">
        <v>66</v>
      </c>
      <c r="E9" s="298">
        <v>12549.272000000001</v>
      </c>
      <c r="G9" s="711">
        <f t="shared" si="0"/>
        <v>-20</v>
      </c>
      <c r="H9" s="712">
        <f t="shared" si="1"/>
        <v>-0.23255813953488372</v>
      </c>
      <c r="I9" s="745">
        <f t="shared" si="2"/>
        <v>7140.2231300000012</v>
      </c>
      <c r="J9" s="712">
        <f t="shared" si="3"/>
        <v>1.3200515102759649</v>
      </c>
    </row>
    <row r="10" spans="1:10" ht="18" customHeight="1" thickBot="1">
      <c r="A10" s="132" t="s">
        <v>481</v>
      </c>
      <c r="B10" s="953">
        <f>SUM(B6:B9)</f>
        <v>934</v>
      </c>
      <c r="C10" s="299">
        <f>SUM(C6:C9)</f>
        <v>32753.92481</v>
      </c>
      <c r="D10" s="953">
        <f>SUM(D6:D9)</f>
        <v>921</v>
      </c>
      <c r="E10" s="299">
        <f>SUM(E6:E9)</f>
        <v>46090.413</v>
      </c>
      <c r="G10" s="746">
        <f t="shared" si="0"/>
        <v>-13</v>
      </c>
      <c r="H10" s="733">
        <f t="shared" si="1"/>
        <v>-1.3918629550321198E-2</v>
      </c>
      <c r="I10" s="747">
        <f t="shared" si="2"/>
        <v>13336.48819</v>
      </c>
      <c r="J10" s="733">
        <f t="shared" si="3"/>
        <v>0.4071722172949569</v>
      </c>
    </row>
    <row r="11" spans="1:10" ht="18" customHeight="1" thickBot="1">
      <c r="A11" s="132" t="s">
        <v>482</v>
      </c>
      <c r="B11" s="953">
        <v>10</v>
      </c>
      <c r="C11" s="299">
        <v>831.78697999999997</v>
      </c>
      <c r="D11" s="953">
        <v>17</v>
      </c>
      <c r="E11" s="299">
        <v>7903.0460000000003</v>
      </c>
      <c r="G11" s="748">
        <f t="shared" si="0"/>
        <v>7</v>
      </c>
      <c r="H11" s="749">
        <f t="shared" si="1"/>
        <v>0.7</v>
      </c>
      <c r="I11" s="750">
        <f t="shared" si="2"/>
        <v>7071.2590200000004</v>
      </c>
      <c r="J11" s="749">
        <f t="shared" si="3"/>
        <v>8.5012860143591098</v>
      </c>
    </row>
    <row r="12" spans="1:10" ht="18" customHeight="1" thickBot="1">
      <c r="A12" s="700" t="s">
        <v>483</v>
      </c>
      <c r="B12" s="954">
        <f>+B10+B11</f>
        <v>944</v>
      </c>
      <c r="C12" s="955">
        <f>+C10+C11</f>
        <v>33585.711790000001</v>
      </c>
      <c r="D12" s="954">
        <f>+D10+D11</f>
        <v>938</v>
      </c>
      <c r="E12" s="955">
        <f>+E10+E11</f>
        <v>53993.459000000003</v>
      </c>
      <c r="G12" s="718">
        <f t="shared" si="0"/>
        <v>-6</v>
      </c>
      <c r="H12" s="714">
        <f t="shared" si="1"/>
        <v>-6.3559322033898309E-3</v>
      </c>
      <c r="I12" s="751">
        <f t="shared" si="2"/>
        <v>20407.747210000001</v>
      </c>
      <c r="J12" s="714">
        <f t="shared" si="3"/>
        <v>0.60763182086485712</v>
      </c>
    </row>
    <row r="13" spans="1:10" ht="18" customHeight="1" thickBot="1">
      <c r="A13" s="132" t="s">
        <v>492</v>
      </c>
      <c r="B13" s="953">
        <v>19</v>
      </c>
      <c r="C13" s="299">
        <v>20984.281999999999</v>
      </c>
      <c r="D13" s="953">
        <v>15</v>
      </c>
      <c r="E13" s="299">
        <v>27154.137999999999</v>
      </c>
      <c r="G13" s="748">
        <f t="shared" si="0"/>
        <v>-4</v>
      </c>
      <c r="H13" s="749">
        <f t="shared" si="1"/>
        <v>-0.21052631578947367</v>
      </c>
      <c r="I13" s="750">
        <f t="shared" si="2"/>
        <v>6169.8559999999998</v>
      </c>
      <c r="J13" s="749">
        <f t="shared" si="3"/>
        <v>0.29402273568378468</v>
      </c>
    </row>
    <row r="14" spans="1:10" ht="18" customHeight="1" thickBot="1">
      <c r="A14" s="741" t="s">
        <v>489</v>
      </c>
      <c r="B14" s="721">
        <f>+B12+B13</f>
        <v>963</v>
      </c>
      <c r="C14" s="742">
        <f>+C12+C13</f>
        <v>54569.99379</v>
      </c>
      <c r="D14" s="721">
        <f>+D12+D13</f>
        <v>953</v>
      </c>
      <c r="E14" s="742">
        <f>+E12+E13</f>
        <v>81147.597000000009</v>
      </c>
      <c r="G14" s="718">
        <f t="shared" si="0"/>
        <v>-10</v>
      </c>
      <c r="H14" s="714">
        <f t="shared" si="1"/>
        <v>-1.0384215991692628E-2</v>
      </c>
      <c r="I14" s="751">
        <f t="shared" si="2"/>
        <v>26577.603210000008</v>
      </c>
      <c r="J14" s="714">
        <f t="shared" si="3"/>
        <v>0.48703694767270395</v>
      </c>
    </row>
    <row r="16" spans="1:10">
      <c r="A16" s="996" t="s">
        <v>249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scale="95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activeCell="O25" sqref="O25"/>
    </sheetView>
  </sheetViews>
  <sheetFormatPr baseColWidth="10" defaultRowHeight="12.75"/>
  <cols>
    <col min="1" max="1" width="26.28515625" style="43" customWidth="1"/>
    <col min="2" max="2" width="14.140625" style="43" customWidth="1"/>
    <col min="3" max="3" width="14.85546875" style="43" customWidth="1"/>
    <col min="4" max="4" width="14.42578125" style="43" customWidth="1"/>
    <col min="5" max="5" width="12.28515625" style="43" customWidth="1"/>
    <col min="6" max="256" width="11.5703125" style="43"/>
    <col min="257" max="257" width="26.140625" style="43" customWidth="1"/>
    <col min="258" max="260" width="17.7109375" style="43" customWidth="1"/>
    <col min="261" max="261" width="12.28515625" style="43" customWidth="1"/>
    <col min="262" max="512" width="11.5703125" style="43"/>
    <col min="513" max="513" width="26.140625" style="43" customWidth="1"/>
    <col min="514" max="516" width="17.7109375" style="43" customWidth="1"/>
    <col min="517" max="517" width="12.28515625" style="43" customWidth="1"/>
    <col min="518" max="768" width="11.5703125" style="43"/>
    <col min="769" max="769" width="26.140625" style="43" customWidth="1"/>
    <col min="770" max="772" width="17.7109375" style="43" customWidth="1"/>
    <col min="773" max="773" width="12.28515625" style="43" customWidth="1"/>
    <col min="774" max="1024" width="11.5703125" style="43"/>
    <col min="1025" max="1025" width="26.140625" style="43" customWidth="1"/>
    <col min="1026" max="1028" width="17.7109375" style="43" customWidth="1"/>
    <col min="1029" max="1029" width="12.28515625" style="43" customWidth="1"/>
    <col min="1030" max="1280" width="11.5703125" style="43"/>
    <col min="1281" max="1281" width="26.140625" style="43" customWidth="1"/>
    <col min="1282" max="1284" width="17.7109375" style="43" customWidth="1"/>
    <col min="1285" max="1285" width="12.28515625" style="43" customWidth="1"/>
    <col min="1286" max="1536" width="11.5703125" style="43"/>
    <col min="1537" max="1537" width="26.140625" style="43" customWidth="1"/>
    <col min="1538" max="1540" width="17.7109375" style="43" customWidth="1"/>
    <col min="1541" max="1541" width="12.28515625" style="43" customWidth="1"/>
    <col min="1542" max="1792" width="11.5703125" style="43"/>
    <col min="1793" max="1793" width="26.140625" style="43" customWidth="1"/>
    <col min="1794" max="1796" width="17.7109375" style="43" customWidth="1"/>
    <col min="1797" max="1797" width="12.28515625" style="43" customWidth="1"/>
    <col min="1798" max="2048" width="11.5703125" style="43"/>
    <col min="2049" max="2049" width="26.140625" style="43" customWidth="1"/>
    <col min="2050" max="2052" width="17.7109375" style="43" customWidth="1"/>
    <col min="2053" max="2053" width="12.28515625" style="43" customWidth="1"/>
    <col min="2054" max="2304" width="11.5703125" style="43"/>
    <col min="2305" max="2305" width="26.140625" style="43" customWidth="1"/>
    <col min="2306" max="2308" width="17.7109375" style="43" customWidth="1"/>
    <col min="2309" max="2309" width="12.28515625" style="43" customWidth="1"/>
    <col min="2310" max="2560" width="11.5703125" style="43"/>
    <col min="2561" max="2561" width="26.140625" style="43" customWidth="1"/>
    <col min="2562" max="2564" width="17.7109375" style="43" customWidth="1"/>
    <col min="2565" max="2565" width="12.28515625" style="43" customWidth="1"/>
    <col min="2566" max="2816" width="11.5703125" style="43"/>
    <col min="2817" max="2817" width="26.140625" style="43" customWidth="1"/>
    <col min="2818" max="2820" width="17.7109375" style="43" customWidth="1"/>
    <col min="2821" max="2821" width="12.28515625" style="43" customWidth="1"/>
    <col min="2822" max="3072" width="11.5703125" style="43"/>
    <col min="3073" max="3073" width="26.140625" style="43" customWidth="1"/>
    <col min="3074" max="3076" width="17.7109375" style="43" customWidth="1"/>
    <col min="3077" max="3077" width="12.28515625" style="43" customWidth="1"/>
    <col min="3078" max="3328" width="11.5703125" style="43"/>
    <col min="3329" max="3329" width="26.140625" style="43" customWidth="1"/>
    <col min="3330" max="3332" width="17.7109375" style="43" customWidth="1"/>
    <col min="3333" max="3333" width="12.28515625" style="43" customWidth="1"/>
    <col min="3334" max="3584" width="11.5703125" style="43"/>
    <col min="3585" max="3585" width="26.140625" style="43" customWidth="1"/>
    <col min="3586" max="3588" width="17.7109375" style="43" customWidth="1"/>
    <col min="3589" max="3589" width="12.28515625" style="43" customWidth="1"/>
    <col min="3590" max="3840" width="11.5703125" style="43"/>
    <col min="3841" max="3841" width="26.140625" style="43" customWidth="1"/>
    <col min="3842" max="3844" width="17.7109375" style="43" customWidth="1"/>
    <col min="3845" max="3845" width="12.28515625" style="43" customWidth="1"/>
    <col min="3846" max="4096" width="11.5703125" style="43"/>
    <col min="4097" max="4097" width="26.140625" style="43" customWidth="1"/>
    <col min="4098" max="4100" width="17.7109375" style="43" customWidth="1"/>
    <col min="4101" max="4101" width="12.28515625" style="43" customWidth="1"/>
    <col min="4102" max="4352" width="11.5703125" style="43"/>
    <col min="4353" max="4353" width="26.140625" style="43" customWidth="1"/>
    <col min="4354" max="4356" width="17.7109375" style="43" customWidth="1"/>
    <col min="4357" max="4357" width="12.28515625" style="43" customWidth="1"/>
    <col min="4358" max="4608" width="11.5703125" style="43"/>
    <col min="4609" max="4609" width="26.140625" style="43" customWidth="1"/>
    <col min="4610" max="4612" width="17.7109375" style="43" customWidth="1"/>
    <col min="4613" max="4613" width="12.28515625" style="43" customWidth="1"/>
    <col min="4614" max="4864" width="11.5703125" style="43"/>
    <col min="4865" max="4865" width="26.140625" style="43" customWidth="1"/>
    <col min="4866" max="4868" width="17.7109375" style="43" customWidth="1"/>
    <col min="4869" max="4869" width="12.28515625" style="43" customWidth="1"/>
    <col min="4870" max="5120" width="11.5703125" style="43"/>
    <col min="5121" max="5121" width="26.140625" style="43" customWidth="1"/>
    <col min="5122" max="5124" width="17.7109375" style="43" customWidth="1"/>
    <col min="5125" max="5125" width="12.28515625" style="43" customWidth="1"/>
    <col min="5126" max="5376" width="11.5703125" style="43"/>
    <col min="5377" max="5377" width="26.140625" style="43" customWidth="1"/>
    <col min="5378" max="5380" width="17.7109375" style="43" customWidth="1"/>
    <col min="5381" max="5381" width="12.28515625" style="43" customWidth="1"/>
    <col min="5382" max="5632" width="11.5703125" style="43"/>
    <col min="5633" max="5633" width="26.140625" style="43" customWidth="1"/>
    <col min="5634" max="5636" width="17.7109375" style="43" customWidth="1"/>
    <col min="5637" max="5637" width="12.28515625" style="43" customWidth="1"/>
    <col min="5638" max="5888" width="11.5703125" style="43"/>
    <col min="5889" max="5889" width="26.140625" style="43" customWidth="1"/>
    <col min="5890" max="5892" width="17.7109375" style="43" customWidth="1"/>
    <col min="5893" max="5893" width="12.28515625" style="43" customWidth="1"/>
    <col min="5894" max="6144" width="11.5703125" style="43"/>
    <col min="6145" max="6145" width="26.140625" style="43" customWidth="1"/>
    <col min="6146" max="6148" width="17.7109375" style="43" customWidth="1"/>
    <col min="6149" max="6149" width="12.28515625" style="43" customWidth="1"/>
    <col min="6150" max="6400" width="11.5703125" style="43"/>
    <col min="6401" max="6401" width="26.140625" style="43" customWidth="1"/>
    <col min="6402" max="6404" width="17.7109375" style="43" customWidth="1"/>
    <col min="6405" max="6405" width="12.28515625" style="43" customWidth="1"/>
    <col min="6406" max="6656" width="11.5703125" style="43"/>
    <col min="6657" max="6657" width="26.140625" style="43" customWidth="1"/>
    <col min="6658" max="6660" width="17.7109375" style="43" customWidth="1"/>
    <col min="6661" max="6661" width="12.28515625" style="43" customWidth="1"/>
    <col min="6662" max="6912" width="11.5703125" style="43"/>
    <col min="6913" max="6913" width="26.140625" style="43" customWidth="1"/>
    <col min="6914" max="6916" width="17.7109375" style="43" customWidth="1"/>
    <col min="6917" max="6917" width="12.28515625" style="43" customWidth="1"/>
    <col min="6918" max="7168" width="11.5703125" style="43"/>
    <col min="7169" max="7169" width="26.140625" style="43" customWidth="1"/>
    <col min="7170" max="7172" width="17.7109375" style="43" customWidth="1"/>
    <col min="7173" max="7173" width="12.28515625" style="43" customWidth="1"/>
    <col min="7174" max="7424" width="11.5703125" style="43"/>
    <col min="7425" max="7425" width="26.140625" style="43" customWidth="1"/>
    <col min="7426" max="7428" width="17.7109375" style="43" customWidth="1"/>
    <col min="7429" max="7429" width="12.28515625" style="43" customWidth="1"/>
    <col min="7430" max="7680" width="11.5703125" style="43"/>
    <col min="7681" max="7681" width="26.140625" style="43" customWidth="1"/>
    <col min="7682" max="7684" width="17.7109375" style="43" customWidth="1"/>
    <col min="7685" max="7685" width="12.28515625" style="43" customWidth="1"/>
    <col min="7686" max="7936" width="11.5703125" style="43"/>
    <col min="7937" max="7937" width="26.140625" style="43" customWidth="1"/>
    <col min="7938" max="7940" width="17.7109375" style="43" customWidth="1"/>
    <col min="7941" max="7941" width="12.28515625" style="43" customWidth="1"/>
    <col min="7942" max="8192" width="11.5703125" style="43"/>
    <col min="8193" max="8193" width="26.140625" style="43" customWidth="1"/>
    <col min="8194" max="8196" width="17.7109375" style="43" customWidth="1"/>
    <col min="8197" max="8197" width="12.28515625" style="43" customWidth="1"/>
    <col min="8198" max="8448" width="11.5703125" style="43"/>
    <col min="8449" max="8449" width="26.140625" style="43" customWidth="1"/>
    <col min="8450" max="8452" width="17.7109375" style="43" customWidth="1"/>
    <col min="8453" max="8453" width="12.28515625" style="43" customWidth="1"/>
    <col min="8454" max="8704" width="11.5703125" style="43"/>
    <col min="8705" max="8705" width="26.140625" style="43" customWidth="1"/>
    <col min="8706" max="8708" width="17.7109375" style="43" customWidth="1"/>
    <col min="8709" max="8709" width="12.28515625" style="43" customWidth="1"/>
    <col min="8710" max="8960" width="11.5703125" style="43"/>
    <col min="8961" max="8961" width="26.140625" style="43" customWidth="1"/>
    <col min="8962" max="8964" width="17.7109375" style="43" customWidth="1"/>
    <col min="8965" max="8965" width="12.28515625" style="43" customWidth="1"/>
    <col min="8966" max="9216" width="11.5703125" style="43"/>
    <col min="9217" max="9217" width="26.140625" style="43" customWidth="1"/>
    <col min="9218" max="9220" width="17.7109375" style="43" customWidth="1"/>
    <col min="9221" max="9221" width="12.28515625" style="43" customWidth="1"/>
    <col min="9222" max="9472" width="11.5703125" style="43"/>
    <col min="9473" max="9473" width="26.140625" style="43" customWidth="1"/>
    <col min="9474" max="9476" width="17.7109375" style="43" customWidth="1"/>
    <col min="9477" max="9477" width="12.28515625" style="43" customWidth="1"/>
    <col min="9478" max="9728" width="11.5703125" style="43"/>
    <col min="9729" max="9729" width="26.140625" style="43" customWidth="1"/>
    <col min="9730" max="9732" width="17.7109375" style="43" customWidth="1"/>
    <col min="9733" max="9733" width="12.28515625" style="43" customWidth="1"/>
    <col min="9734" max="9984" width="11.5703125" style="43"/>
    <col min="9985" max="9985" width="26.140625" style="43" customWidth="1"/>
    <col min="9986" max="9988" width="17.7109375" style="43" customWidth="1"/>
    <col min="9989" max="9989" width="12.28515625" style="43" customWidth="1"/>
    <col min="9990" max="10240" width="11.5703125" style="43"/>
    <col min="10241" max="10241" width="26.140625" style="43" customWidth="1"/>
    <col min="10242" max="10244" width="17.7109375" style="43" customWidth="1"/>
    <col min="10245" max="10245" width="12.28515625" style="43" customWidth="1"/>
    <col min="10246" max="10496" width="11.5703125" style="43"/>
    <col min="10497" max="10497" width="26.140625" style="43" customWidth="1"/>
    <col min="10498" max="10500" width="17.7109375" style="43" customWidth="1"/>
    <col min="10501" max="10501" width="12.28515625" style="43" customWidth="1"/>
    <col min="10502" max="10752" width="11.5703125" style="43"/>
    <col min="10753" max="10753" width="26.140625" style="43" customWidth="1"/>
    <col min="10754" max="10756" width="17.7109375" style="43" customWidth="1"/>
    <col min="10757" max="10757" width="12.28515625" style="43" customWidth="1"/>
    <col min="10758" max="11008" width="11.5703125" style="43"/>
    <col min="11009" max="11009" width="26.140625" style="43" customWidth="1"/>
    <col min="11010" max="11012" width="17.7109375" style="43" customWidth="1"/>
    <col min="11013" max="11013" width="12.28515625" style="43" customWidth="1"/>
    <col min="11014" max="11264" width="11.5703125" style="43"/>
    <col min="11265" max="11265" width="26.140625" style="43" customWidth="1"/>
    <col min="11266" max="11268" width="17.7109375" style="43" customWidth="1"/>
    <col min="11269" max="11269" width="12.28515625" style="43" customWidth="1"/>
    <col min="11270" max="11520" width="11.5703125" style="43"/>
    <col min="11521" max="11521" width="26.140625" style="43" customWidth="1"/>
    <col min="11522" max="11524" width="17.7109375" style="43" customWidth="1"/>
    <col min="11525" max="11525" width="12.28515625" style="43" customWidth="1"/>
    <col min="11526" max="11776" width="11.5703125" style="43"/>
    <col min="11777" max="11777" width="26.140625" style="43" customWidth="1"/>
    <col min="11778" max="11780" width="17.7109375" style="43" customWidth="1"/>
    <col min="11781" max="11781" width="12.28515625" style="43" customWidth="1"/>
    <col min="11782" max="12032" width="11.5703125" style="43"/>
    <col min="12033" max="12033" width="26.140625" style="43" customWidth="1"/>
    <col min="12034" max="12036" width="17.7109375" style="43" customWidth="1"/>
    <col min="12037" max="12037" width="12.28515625" style="43" customWidth="1"/>
    <col min="12038" max="12288" width="11.5703125" style="43"/>
    <col min="12289" max="12289" width="26.140625" style="43" customWidth="1"/>
    <col min="12290" max="12292" width="17.7109375" style="43" customWidth="1"/>
    <col min="12293" max="12293" width="12.28515625" style="43" customWidth="1"/>
    <col min="12294" max="12544" width="11.5703125" style="43"/>
    <col min="12545" max="12545" width="26.140625" style="43" customWidth="1"/>
    <col min="12546" max="12548" width="17.7109375" style="43" customWidth="1"/>
    <col min="12549" max="12549" width="12.28515625" style="43" customWidth="1"/>
    <col min="12550" max="12800" width="11.5703125" style="43"/>
    <col min="12801" max="12801" width="26.140625" style="43" customWidth="1"/>
    <col min="12802" max="12804" width="17.7109375" style="43" customWidth="1"/>
    <col min="12805" max="12805" width="12.28515625" style="43" customWidth="1"/>
    <col min="12806" max="13056" width="11.5703125" style="43"/>
    <col min="13057" max="13057" width="26.140625" style="43" customWidth="1"/>
    <col min="13058" max="13060" width="17.7109375" style="43" customWidth="1"/>
    <col min="13061" max="13061" width="12.28515625" style="43" customWidth="1"/>
    <col min="13062" max="13312" width="11.5703125" style="43"/>
    <col min="13313" max="13313" width="26.140625" style="43" customWidth="1"/>
    <col min="13314" max="13316" width="17.7109375" style="43" customWidth="1"/>
    <col min="13317" max="13317" width="12.28515625" style="43" customWidth="1"/>
    <col min="13318" max="13568" width="11.5703125" style="43"/>
    <col min="13569" max="13569" width="26.140625" style="43" customWidth="1"/>
    <col min="13570" max="13572" width="17.7109375" style="43" customWidth="1"/>
    <col min="13573" max="13573" width="12.28515625" style="43" customWidth="1"/>
    <col min="13574" max="13824" width="11.5703125" style="43"/>
    <col min="13825" max="13825" width="26.140625" style="43" customWidth="1"/>
    <col min="13826" max="13828" width="17.7109375" style="43" customWidth="1"/>
    <col min="13829" max="13829" width="12.28515625" style="43" customWidth="1"/>
    <col min="13830" max="14080" width="11.5703125" style="43"/>
    <col min="14081" max="14081" width="26.140625" style="43" customWidth="1"/>
    <col min="14082" max="14084" width="17.7109375" style="43" customWidth="1"/>
    <col min="14085" max="14085" width="12.28515625" style="43" customWidth="1"/>
    <col min="14086" max="14336" width="11.5703125" style="43"/>
    <col min="14337" max="14337" width="26.140625" style="43" customWidth="1"/>
    <col min="14338" max="14340" width="17.7109375" style="43" customWidth="1"/>
    <col min="14341" max="14341" width="12.28515625" style="43" customWidth="1"/>
    <col min="14342" max="14592" width="11.5703125" style="43"/>
    <col min="14593" max="14593" width="26.140625" style="43" customWidth="1"/>
    <col min="14594" max="14596" width="17.7109375" style="43" customWidth="1"/>
    <col min="14597" max="14597" width="12.28515625" style="43" customWidth="1"/>
    <col min="14598" max="14848" width="11.5703125" style="43"/>
    <col min="14849" max="14849" width="26.140625" style="43" customWidth="1"/>
    <col min="14850" max="14852" width="17.7109375" style="43" customWidth="1"/>
    <col min="14853" max="14853" width="12.28515625" style="43" customWidth="1"/>
    <col min="14854" max="15104" width="11.5703125" style="43"/>
    <col min="15105" max="15105" width="26.140625" style="43" customWidth="1"/>
    <col min="15106" max="15108" width="17.7109375" style="43" customWidth="1"/>
    <col min="15109" max="15109" width="12.28515625" style="43" customWidth="1"/>
    <col min="15110" max="15360" width="11.5703125" style="43"/>
    <col min="15361" max="15361" width="26.140625" style="43" customWidth="1"/>
    <col min="15362" max="15364" width="17.7109375" style="43" customWidth="1"/>
    <col min="15365" max="15365" width="12.28515625" style="43" customWidth="1"/>
    <col min="15366" max="15616" width="11.5703125" style="43"/>
    <col min="15617" max="15617" width="26.140625" style="43" customWidth="1"/>
    <col min="15618" max="15620" width="17.7109375" style="43" customWidth="1"/>
    <col min="15621" max="15621" width="12.28515625" style="43" customWidth="1"/>
    <col min="15622" max="15872" width="11.5703125" style="43"/>
    <col min="15873" max="15873" width="26.140625" style="43" customWidth="1"/>
    <col min="15874" max="15876" width="17.7109375" style="43" customWidth="1"/>
    <col min="15877" max="15877" width="12.28515625" style="43" customWidth="1"/>
    <col min="15878" max="16128" width="11.5703125" style="43"/>
    <col min="16129" max="16129" width="26.140625" style="43" customWidth="1"/>
    <col min="16130" max="16132" width="17.7109375" style="43" customWidth="1"/>
    <col min="16133" max="16133" width="12.28515625" style="43" customWidth="1"/>
    <col min="16134" max="16384" width="11.5703125" style="43"/>
  </cols>
  <sheetData>
    <row r="1" spans="1:6" s="79" customFormat="1" ht="53.45" customHeight="1">
      <c r="A1" s="82" t="s">
        <v>629</v>
      </c>
      <c r="B1" s="112"/>
      <c r="C1" s="112"/>
      <c r="D1" s="112"/>
      <c r="E1" s="112"/>
      <c r="F1" s="81"/>
    </row>
    <row r="2" spans="1:6" ht="13.5" thickBot="1"/>
    <row r="3" spans="1:6" s="46" customFormat="1" ht="19.899999999999999" customHeight="1">
      <c r="A3" s="1104" t="s">
        <v>497</v>
      </c>
      <c r="B3" s="1106" t="s">
        <v>494</v>
      </c>
      <c r="C3" s="1107"/>
      <c r="D3" s="1108" t="s">
        <v>493</v>
      </c>
    </row>
    <row r="4" spans="1:6" s="46" customFormat="1" ht="19.899999999999999" customHeight="1" thickBot="1">
      <c r="A4" s="1105"/>
      <c r="B4" s="752" t="s">
        <v>250</v>
      </c>
      <c r="C4" s="753" t="s">
        <v>251</v>
      </c>
      <c r="D4" s="1109"/>
    </row>
    <row r="5" spans="1:6" s="46" customFormat="1" ht="18" customHeight="1">
      <c r="A5" s="122" t="s">
        <v>128</v>
      </c>
      <c r="B5" s="307">
        <v>4299.1783999999998</v>
      </c>
      <c r="C5" s="308">
        <v>613.79701999999997</v>
      </c>
      <c r="D5" s="417">
        <f t="shared" ref="D5:D9" si="0">SUM(B5:C5)</f>
        <v>4912.9754199999998</v>
      </c>
    </row>
    <row r="6" spans="1:6" s="46" customFormat="1" ht="18" customHeight="1">
      <c r="A6" s="123" t="s">
        <v>132</v>
      </c>
      <c r="B6" s="309">
        <v>3355.0551500000001</v>
      </c>
      <c r="C6" s="310">
        <v>363.53829999999999</v>
      </c>
      <c r="D6" s="417">
        <f t="shared" si="0"/>
        <v>3718.5934500000003</v>
      </c>
    </row>
    <row r="7" spans="1:6" s="46" customFormat="1" ht="18" customHeight="1">
      <c r="A7" s="123" t="s">
        <v>252</v>
      </c>
      <c r="B7" s="309">
        <v>349.76817</v>
      </c>
      <c r="C7" s="310"/>
      <c r="D7" s="417">
        <f t="shared" si="0"/>
        <v>349.76817</v>
      </c>
    </row>
    <row r="8" spans="1:6" s="46" customFormat="1" ht="18" customHeight="1">
      <c r="A8" s="123" t="s">
        <v>693</v>
      </c>
      <c r="B8" s="309">
        <v>447.09381000000002</v>
      </c>
      <c r="C8" s="310"/>
      <c r="D8" s="417">
        <f t="shared" si="0"/>
        <v>447.09381000000002</v>
      </c>
    </row>
    <row r="9" spans="1:6" s="46" customFormat="1" ht="18" customHeight="1" thickBot="1">
      <c r="A9" s="124" t="s">
        <v>233</v>
      </c>
      <c r="B9" s="311">
        <v>3850.1282500000002</v>
      </c>
      <c r="C9" s="312">
        <v>485.577</v>
      </c>
      <c r="D9" s="417">
        <f t="shared" si="0"/>
        <v>4335.70525</v>
      </c>
    </row>
    <row r="10" spans="1:6" s="46" customFormat="1" ht="18" customHeight="1" thickBot="1">
      <c r="A10" s="754" t="s">
        <v>498</v>
      </c>
      <c r="B10" s="755">
        <f>SUM(B5:B9)</f>
        <v>12301.22378</v>
      </c>
      <c r="C10" s="756">
        <f>SUM(C5:C9)</f>
        <v>1462.9123199999999</v>
      </c>
      <c r="D10" s="757">
        <f>SUM(D5:D9)</f>
        <v>13764.1361</v>
      </c>
    </row>
    <row r="12" spans="1:6">
      <c r="B12" s="125"/>
      <c r="C12" s="125"/>
      <c r="D12" s="125"/>
      <c r="E12" s="125"/>
    </row>
  </sheetData>
  <mergeCells count="3">
    <mergeCell ref="A3:A4"/>
    <mergeCell ref="B3:C3"/>
    <mergeCell ref="D3:D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O25" sqref="O25"/>
    </sheetView>
  </sheetViews>
  <sheetFormatPr baseColWidth="10" defaultRowHeight="12.75"/>
  <cols>
    <col min="1" max="1" width="36.5703125" style="43" customWidth="1"/>
    <col min="2" max="2" width="14" style="43" customWidth="1"/>
    <col min="3" max="3" width="14.7109375" style="43" bestFit="1" customWidth="1"/>
    <col min="4" max="4" width="14.85546875" style="43" customWidth="1"/>
    <col min="5" max="256" width="11.5703125" style="43"/>
    <col min="257" max="257" width="42.28515625" style="43" bestFit="1" customWidth="1"/>
    <col min="258" max="258" width="14.5703125" style="43" bestFit="1" customWidth="1"/>
    <col min="259" max="259" width="14.7109375" style="43" bestFit="1" customWidth="1"/>
    <col min="260" max="260" width="14.5703125" style="43" bestFit="1" customWidth="1"/>
    <col min="261" max="512" width="11.5703125" style="43"/>
    <col min="513" max="513" width="42.28515625" style="43" bestFit="1" customWidth="1"/>
    <col min="514" max="514" width="14.5703125" style="43" bestFit="1" customWidth="1"/>
    <col min="515" max="515" width="14.7109375" style="43" bestFit="1" customWidth="1"/>
    <col min="516" max="516" width="14.5703125" style="43" bestFit="1" customWidth="1"/>
    <col min="517" max="768" width="11.5703125" style="43"/>
    <col min="769" max="769" width="42.28515625" style="43" bestFit="1" customWidth="1"/>
    <col min="770" max="770" width="14.5703125" style="43" bestFit="1" customWidth="1"/>
    <col min="771" max="771" width="14.7109375" style="43" bestFit="1" customWidth="1"/>
    <col min="772" max="772" width="14.5703125" style="43" bestFit="1" customWidth="1"/>
    <col min="773" max="1024" width="11.5703125" style="43"/>
    <col min="1025" max="1025" width="42.28515625" style="43" bestFit="1" customWidth="1"/>
    <col min="1026" max="1026" width="14.5703125" style="43" bestFit="1" customWidth="1"/>
    <col min="1027" max="1027" width="14.7109375" style="43" bestFit="1" customWidth="1"/>
    <col min="1028" max="1028" width="14.5703125" style="43" bestFit="1" customWidth="1"/>
    <col min="1029" max="1280" width="11.5703125" style="43"/>
    <col min="1281" max="1281" width="42.28515625" style="43" bestFit="1" customWidth="1"/>
    <col min="1282" max="1282" width="14.5703125" style="43" bestFit="1" customWidth="1"/>
    <col min="1283" max="1283" width="14.7109375" style="43" bestFit="1" customWidth="1"/>
    <col min="1284" max="1284" width="14.5703125" style="43" bestFit="1" customWidth="1"/>
    <col min="1285" max="1536" width="11.5703125" style="43"/>
    <col min="1537" max="1537" width="42.28515625" style="43" bestFit="1" customWidth="1"/>
    <col min="1538" max="1538" width="14.5703125" style="43" bestFit="1" customWidth="1"/>
    <col min="1539" max="1539" width="14.7109375" style="43" bestFit="1" customWidth="1"/>
    <col min="1540" max="1540" width="14.5703125" style="43" bestFit="1" customWidth="1"/>
    <col min="1541" max="1792" width="11.5703125" style="43"/>
    <col min="1793" max="1793" width="42.28515625" style="43" bestFit="1" customWidth="1"/>
    <col min="1794" max="1794" width="14.5703125" style="43" bestFit="1" customWidth="1"/>
    <col min="1795" max="1795" width="14.7109375" style="43" bestFit="1" customWidth="1"/>
    <col min="1796" max="1796" width="14.5703125" style="43" bestFit="1" customWidth="1"/>
    <col min="1797" max="2048" width="11.5703125" style="43"/>
    <col min="2049" max="2049" width="42.28515625" style="43" bestFit="1" customWidth="1"/>
    <col min="2050" max="2050" width="14.5703125" style="43" bestFit="1" customWidth="1"/>
    <col min="2051" max="2051" width="14.7109375" style="43" bestFit="1" customWidth="1"/>
    <col min="2052" max="2052" width="14.5703125" style="43" bestFit="1" customWidth="1"/>
    <col min="2053" max="2304" width="11.5703125" style="43"/>
    <col min="2305" max="2305" width="42.28515625" style="43" bestFit="1" customWidth="1"/>
    <col min="2306" max="2306" width="14.5703125" style="43" bestFit="1" customWidth="1"/>
    <col min="2307" max="2307" width="14.7109375" style="43" bestFit="1" customWidth="1"/>
    <col min="2308" max="2308" width="14.5703125" style="43" bestFit="1" customWidth="1"/>
    <col min="2309" max="2560" width="11.5703125" style="43"/>
    <col min="2561" max="2561" width="42.28515625" style="43" bestFit="1" customWidth="1"/>
    <col min="2562" max="2562" width="14.5703125" style="43" bestFit="1" customWidth="1"/>
    <col min="2563" max="2563" width="14.7109375" style="43" bestFit="1" customWidth="1"/>
    <col min="2564" max="2564" width="14.5703125" style="43" bestFit="1" customWidth="1"/>
    <col min="2565" max="2816" width="11.5703125" style="43"/>
    <col min="2817" max="2817" width="42.28515625" style="43" bestFit="1" customWidth="1"/>
    <col min="2818" max="2818" width="14.5703125" style="43" bestFit="1" customWidth="1"/>
    <col min="2819" max="2819" width="14.7109375" style="43" bestFit="1" customWidth="1"/>
    <col min="2820" max="2820" width="14.5703125" style="43" bestFit="1" customWidth="1"/>
    <col min="2821" max="3072" width="11.5703125" style="43"/>
    <col min="3073" max="3073" width="42.28515625" style="43" bestFit="1" customWidth="1"/>
    <col min="3074" max="3074" width="14.5703125" style="43" bestFit="1" customWidth="1"/>
    <col min="3075" max="3075" width="14.7109375" style="43" bestFit="1" customWidth="1"/>
    <col min="3076" max="3076" width="14.5703125" style="43" bestFit="1" customWidth="1"/>
    <col min="3077" max="3328" width="11.5703125" style="43"/>
    <col min="3329" max="3329" width="42.28515625" style="43" bestFit="1" customWidth="1"/>
    <col min="3330" max="3330" width="14.5703125" style="43" bestFit="1" customWidth="1"/>
    <col min="3331" max="3331" width="14.7109375" style="43" bestFit="1" customWidth="1"/>
    <col min="3332" max="3332" width="14.5703125" style="43" bestFit="1" customWidth="1"/>
    <col min="3333" max="3584" width="11.5703125" style="43"/>
    <col min="3585" max="3585" width="42.28515625" style="43" bestFit="1" customWidth="1"/>
    <col min="3586" max="3586" width="14.5703125" style="43" bestFit="1" customWidth="1"/>
    <col min="3587" max="3587" width="14.7109375" style="43" bestFit="1" customWidth="1"/>
    <col min="3588" max="3588" width="14.5703125" style="43" bestFit="1" customWidth="1"/>
    <col min="3589" max="3840" width="11.5703125" style="43"/>
    <col min="3841" max="3841" width="42.28515625" style="43" bestFit="1" customWidth="1"/>
    <col min="3842" max="3842" width="14.5703125" style="43" bestFit="1" customWidth="1"/>
    <col min="3843" max="3843" width="14.7109375" style="43" bestFit="1" customWidth="1"/>
    <col min="3844" max="3844" width="14.5703125" style="43" bestFit="1" customWidth="1"/>
    <col min="3845" max="4096" width="11.5703125" style="43"/>
    <col min="4097" max="4097" width="42.28515625" style="43" bestFit="1" customWidth="1"/>
    <col min="4098" max="4098" width="14.5703125" style="43" bestFit="1" customWidth="1"/>
    <col min="4099" max="4099" width="14.7109375" style="43" bestFit="1" customWidth="1"/>
    <col min="4100" max="4100" width="14.5703125" style="43" bestFit="1" customWidth="1"/>
    <col min="4101" max="4352" width="11.5703125" style="43"/>
    <col min="4353" max="4353" width="42.28515625" style="43" bestFit="1" customWidth="1"/>
    <col min="4354" max="4354" width="14.5703125" style="43" bestFit="1" customWidth="1"/>
    <col min="4355" max="4355" width="14.7109375" style="43" bestFit="1" customWidth="1"/>
    <col min="4356" max="4356" width="14.5703125" style="43" bestFit="1" customWidth="1"/>
    <col min="4357" max="4608" width="11.5703125" style="43"/>
    <col min="4609" max="4609" width="42.28515625" style="43" bestFit="1" customWidth="1"/>
    <col min="4610" max="4610" width="14.5703125" style="43" bestFit="1" customWidth="1"/>
    <col min="4611" max="4611" width="14.7109375" style="43" bestFit="1" customWidth="1"/>
    <col min="4612" max="4612" width="14.5703125" style="43" bestFit="1" customWidth="1"/>
    <col min="4613" max="4864" width="11.5703125" style="43"/>
    <col min="4865" max="4865" width="42.28515625" style="43" bestFit="1" customWidth="1"/>
    <col min="4866" max="4866" width="14.5703125" style="43" bestFit="1" customWidth="1"/>
    <col min="4867" max="4867" width="14.7109375" style="43" bestFit="1" customWidth="1"/>
    <col min="4868" max="4868" width="14.5703125" style="43" bestFit="1" customWidth="1"/>
    <col min="4869" max="5120" width="11.5703125" style="43"/>
    <col min="5121" max="5121" width="42.28515625" style="43" bestFit="1" customWidth="1"/>
    <col min="5122" max="5122" width="14.5703125" style="43" bestFit="1" customWidth="1"/>
    <col min="5123" max="5123" width="14.7109375" style="43" bestFit="1" customWidth="1"/>
    <col min="5124" max="5124" width="14.5703125" style="43" bestFit="1" customWidth="1"/>
    <col min="5125" max="5376" width="11.5703125" style="43"/>
    <col min="5377" max="5377" width="42.28515625" style="43" bestFit="1" customWidth="1"/>
    <col min="5378" max="5378" width="14.5703125" style="43" bestFit="1" customWidth="1"/>
    <col min="5379" max="5379" width="14.7109375" style="43" bestFit="1" customWidth="1"/>
    <col min="5380" max="5380" width="14.5703125" style="43" bestFit="1" customWidth="1"/>
    <col min="5381" max="5632" width="11.5703125" style="43"/>
    <col min="5633" max="5633" width="42.28515625" style="43" bestFit="1" customWidth="1"/>
    <col min="5634" max="5634" width="14.5703125" style="43" bestFit="1" customWidth="1"/>
    <col min="5635" max="5635" width="14.7109375" style="43" bestFit="1" customWidth="1"/>
    <col min="5636" max="5636" width="14.5703125" style="43" bestFit="1" customWidth="1"/>
    <col min="5637" max="5888" width="11.5703125" style="43"/>
    <col min="5889" max="5889" width="42.28515625" style="43" bestFit="1" customWidth="1"/>
    <col min="5890" max="5890" width="14.5703125" style="43" bestFit="1" customWidth="1"/>
    <col min="5891" max="5891" width="14.7109375" style="43" bestFit="1" customWidth="1"/>
    <col min="5892" max="5892" width="14.5703125" style="43" bestFit="1" customWidth="1"/>
    <col min="5893" max="6144" width="11.5703125" style="43"/>
    <col min="6145" max="6145" width="42.28515625" style="43" bestFit="1" customWidth="1"/>
    <col min="6146" max="6146" width="14.5703125" style="43" bestFit="1" customWidth="1"/>
    <col min="6147" max="6147" width="14.7109375" style="43" bestFit="1" customWidth="1"/>
    <col min="6148" max="6148" width="14.5703125" style="43" bestFit="1" customWidth="1"/>
    <col min="6149" max="6400" width="11.5703125" style="43"/>
    <col min="6401" max="6401" width="42.28515625" style="43" bestFit="1" customWidth="1"/>
    <col min="6402" max="6402" width="14.5703125" style="43" bestFit="1" customWidth="1"/>
    <col min="6403" max="6403" width="14.7109375" style="43" bestFit="1" customWidth="1"/>
    <col min="6404" max="6404" width="14.5703125" style="43" bestFit="1" customWidth="1"/>
    <col min="6405" max="6656" width="11.5703125" style="43"/>
    <col min="6657" max="6657" width="42.28515625" style="43" bestFit="1" customWidth="1"/>
    <col min="6658" max="6658" width="14.5703125" style="43" bestFit="1" customWidth="1"/>
    <col min="6659" max="6659" width="14.7109375" style="43" bestFit="1" customWidth="1"/>
    <col min="6660" max="6660" width="14.5703125" style="43" bestFit="1" customWidth="1"/>
    <col min="6661" max="6912" width="11.5703125" style="43"/>
    <col min="6913" max="6913" width="42.28515625" style="43" bestFit="1" customWidth="1"/>
    <col min="6914" max="6914" width="14.5703125" style="43" bestFit="1" customWidth="1"/>
    <col min="6915" max="6915" width="14.7109375" style="43" bestFit="1" customWidth="1"/>
    <col min="6916" max="6916" width="14.5703125" style="43" bestFit="1" customWidth="1"/>
    <col min="6917" max="7168" width="11.5703125" style="43"/>
    <col min="7169" max="7169" width="42.28515625" style="43" bestFit="1" customWidth="1"/>
    <col min="7170" max="7170" width="14.5703125" style="43" bestFit="1" customWidth="1"/>
    <col min="7171" max="7171" width="14.7109375" style="43" bestFit="1" customWidth="1"/>
    <col min="7172" max="7172" width="14.5703125" style="43" bestFit="1" customWidth="1"/>
    <col min="7173" max="7424" width="11.5703125" style="43"/>
    <col min="7425" max="7425" width="42.28515625" style="43" bestFit="1" customWidth="1"/>
    <col min="7426" max="7426" width="14.5703125" style="43" bestFit="1" customWidth="1"/>
    <col min="7427" max="7427" width="14.7109375" style="43" bestFit="1" customWidth="1"/>
    <col min="7428" max="7428" width="14.5703125" style="43" bestFit="1" customWidth="1"/>
    <col min="7429" max="7680" width="11.5703125" style="43"/>
    <col min="7681" max="7681" width="42.28515625" style="43" bestFit="1" customWidth="1"/>
    <col min="7682" max="7682" width="14.5703125" style="43" bestFit="1" customWidth="1"/>
    <col min="7683" max="7683" width="14.7109375" style="43" bestFit="1" customWidth="1"/>
    <col min="7684" max="7684" width="14.5703125" style="43" bestFit="1" customWidth="1"/>
    <col min="7685" max="7936" width="11.5703125" style="43"/>
    <col min="7937" max="7937" width="42.28515625" style="43" bestFit="1" customWidth="1"/>
    <col min="7938" max="7938" width="14.5703125" style="43" bestFit="1" customWidth="1"/>
    <col min="7939" max="7939" width="14.7109375" style="43" bestFit="1" customWidth="1"/>
    <col min="7940" max="7940" width="14.5703125" style="43" bestFit="1" customWidth="1"/>
    <col min="7941" max="8192" width="11.5703125" style="43"/>
    <col min="8193" max="8193" width="42.28515625" style="43" bestFit="1" customWidth="1"/>
    <col min="8194" max="8194" width="14.5703125" style="43" bestFit="1" customWidth="1"/>
    <col min="8195" max="8195" width="14.7109375" style="43" bestFit="1" customWidth="1"/>
    <col min="8196" max="8196" width="14.5703125" style="43" bestFit="1" customWidth="1"/>
    <col min="8197" max="8448" width="11.5703125" style="43"/>
    <col min="8449" max="8449" width="42.28515625" style="43" bestFit="1" customWidth="1"/>
    <col min="8450" max="8450" width="14.5703125" style="43" bestFit="1" customWidth="1"/>
    <col min="8451" max="8451" width="14.7109375" style="43" bestFit="1" customWidth="1"/>
    <col min="8452" max="8452" width="14.5703125" style="43" bestFit="1" customWidth="1"/>
    <col min="8453" max="8704" width="11.5703125" style="43"/>
    <col min="8705" max="8705" width="42.28515625" style="43" bestFit="1" customWidth="1"/>
    <col min="8706" max="8706" width="14.5703125" style="43" bestFit="1" customWidth="1"/>
    <col min="8707" max="8707" width="14.7109375" style="43" bestFit="1" customWidth="1"/>
    <col min="8708" max="8708" width="14.5703125" style="43" bestFit="1" customWidth="1"/>
    <col min="8709" max="8960" width="11.5703125" style="43"/>
    <col min="8961" max="8961" width="42.28515625" style="43" bestFit="1" customWidth="1"/>
    <col min="8962" max="8962" width="14.5703125" style="43" bestFit="1" customWidth="1"/>
    <col min="8963" max="8963" width="14.7109375" style="43" bestFit="1" customWidth="1"/>
    <col min="8964" max="8964" width="14.5703125" style="43" bestFit="1" customWidth="1"/>
    <col min="8965" max="9216" width="11.5703125" style="43"/>
    <col min="9217" max="9217" width="42.28515625" style="43" bestFit="1" customWidth="1"/>
    <col min="9218" max="9218" width="14.5703125" style="43" bestFit="1" customWidth="1"/>
    <col min="9219" max="9219" width="14.7109375" style="43" bestFit="1" customWidth="1"/>
    <col min="9220" max="9220" width="14.5703125" style="43" bestFit="1" customWidth="1"/>
    <col min="9221" max="9472" width="11.5703125" style="43"/>
    <col min="9473" max="9473" width="42.28515625" style="43" bestFit="1" customWidth="1"/>
    <col min="9474" max="9474" width="14.5703125" style="43" bestFit="1" customWidth="1"/>
    <col min="9475" max="9475" width="14.7109375" style="43" bestFit="1" customWidth="1"/>
    <col min="9476" max="9476" width="14.5703125" style="43" bestFit="1" customWidth="1"/>
    <col min="9477" max="9728" width="11.5703125" style="43"/>
    <col min="9729" max="9729" width="42.28515625" style="43" bestFit="1" customWidth="1"/>
    <col min="9730" max="9730" width="14.5703125" style="43" bestFit="1" customWidth="1"/>
    <col min="9731" max="9731" width="14.7109375" style="43" bestFit="1" customWidth="1"/>
    <col min="9732" max="9732" width="14.5703125" style="43" bestFit="1" customWidth="1"/>
    <col min="9733" max="9984" width="11.5703125" style="43"/>
    <col min="9985" max="9985" width="42.28515625" style="43" bestFit="1" customWidth="1"/>
    <col min="9986" max="9986" width="14.5703125" style="43" bestFit="1" customWidth="1"/>
    <col min="9987" max="9987" width="14.7109375" style="43" bestFit="1" customWidth="1"/>
    <col min="9988" max="9988" width="14.5703125" style="43" bestFit="1" customWidth="1"/>
    <col min="9989" max="10240" width="11.5703125" style="43"/>
    <col min="10241" max="10241" width="42.28515625" style="43" bestFit="1" customWidth="1"/>
    <col min="10242" max="10242" width="14.5703125" style="43" bestFit="1" customWidth="1"/>
    <col min="10243" max="10243" width="14.7109375" style="43" bestFit="1" customWidth="1"/>
    <col min="10244" max="10244" width="14.5703125" style="43" bestFit="1" customWidth="1"/>
    <col min="10245" max="10496" width="11.5703125" style="43"/>
    <col min="10497" max="10497" width="42.28515625" style="43" bestFit="1" customWidth="1"/>
    <col min="10498" max="10498" width="14.5703125" style="43" bestFit="1" customWidth="1"/>
    <col min="10499" max="10499" width="14.7109375" style="43" bestFit="1" customWidth="1"/>
    <col min="10500" max="10500" width="14.5703125" style="43" bestFit="1" customWidth="1"/>
    <col min="10501" max="10752" width="11.5703125" style="43"/>
    <col min="10753" max="10753" width="42.28515625" style="43" bestFit="1" customWidth="1"/>
    <col min="10754" max="10754" width="14.5703125" style="43" bestFit="1" customWidth="1"/>
    <col min="10755" max="10755" width="14.7109375" style="43" bestFit="1" customWidth="1"/>
    <col min="10756" max="10756" width="14.5703125" style="43" bestFit="1" customWidth="1"/>
    <col min="10757" max="11008" width="11.5703125" style="43"/>
    <col min="11009" max="11009" width="42.28515625" style="43" bestFit="1" customWidth="1"/>
    <col min="11010" max="11010" width="14.5703125" style="43" bestFit="1" customWidth="1"/>
    <col min="11011" max="11011" width="14.7109375" style="43" bestFit="1" customWidth="1"/>
    <col min="11012" max="11012" width="14.5703125" style="43" bestFit="1" customWidth="1"/>
    <col min="11013" max="11264" width="11.5703125" style="43"/>
    <col min="11265" max="11265" width="42.28515625" style="43" bestFit="1" customWidth="1"/>
    <col min="11266" max="11266" width="14.5703125" style="43" bestFit="1" customWidth="1"/>
    <col min="11267" max="11267" width="14.7109375" style="43" bestFit="1" customWidth="1"/>
    <col min="11268" max="11268" width="14.5703125" style="43" bestFit="1" customWidth="1"/>
    <col min="11269" max="11520" width="11.5703125" style="43"/>
    <col min="11521" max="11521" width="42.28515625" style="43" bestFit="1" customWidth="1"/>
    <col min="11522" max="11522" width="14.5703125" style="43" bestFit="1" customWidth="1"/>
    <col min="11523" max="11523" width="14.7109375" style="43" bestFit="1" customWidth="1"/>
    <col min="11524" max="11524" width="14.5703125" style="43" bestFit="1" customWidth="1"/>
    <col min="11525" max="11776" width="11.5703125" style="43"/>
    <col min="11777" max="11777" width="42.28515625" style="43" bestFit="1" customWidth="1"/>
    <col min="11778" max="11778" width="14.5703125" style="43" bestFit="1" customWidth="1"/>
    <col min="11779" max="11779" width="14.7109375" style="43" bestFit="1" customWidth="1"/>
    <col min="11780" max="11780" width="14.5703125" style="43" bestFit="1" customWidth="1"/>
    <col min="11781" max="12032" width="11.5703125" style="43"/>
    <col min="12033" max="12033" width="42.28515625" style="43" bestFit="1" customWidth="1"/>
    <col min="12034" max="12034" width="14.5703125" style="43" bestFit="1" customWidth="1"/>
    <col min="12035" max="12035" width="14.7109375" style="43" bestFit="1" customWidth="1"/>
    <col min="12036" max="12036" width="14.5703125" style="43" bestFit="1" customWidth="1"/>
    <col min="12037" max="12288" width="11.5703125" style="43"/>
    <col min="12289" max="12289" width="42.28515625" style="43" bestFit="1" customWidth="1"/>
    <col min="12290" max="12290" width="14.5703125" style="43" bestFit="1" customWidth="1"/>
    <col min="12291" max="12291" width="14.7109375" style="43" bestFit="1" customWidth="1"/>
    <col min="12292" max="12292" width="14.5703125" style="43" bestFit="1" customWidth="1"/>
    <col min="12293" max="12544" width="11.5703125" style="43"/>
    <col min="12545" max="12545" width="42.28515625" style="43" bestFit="1" customWidth="1"/>
    <col min="12546" max="12546" width="14.5703125" style="43" bestFit="1" customWidth="1"/>
    <col min="12547" max="12547" width="14.7109375" style="43" bestFit="1" customWidth="1"/>
    <col min="12548" max="12548" width="14.5703125" style="43" bestFit="1" customWidth="1"/>
    <col min="12549" max="12800" width="11.5703125" style="43"/>
    <col min="12801" max="12801" width="42.28515625" style="43" bestFit="1" customWidth="1"/>
    <col min="12802" max="12802" width="14.5703125" style="43" bestFit="1" customWidth="1"/>
    <col min="12803" max="12803" width="14.7109375" style="43" bestFit="1" customWidth="1"/>
    <col min="12804" max="12804" width="14.5703125" style="43" bestFit="1" customWidth="1"/>
    <col min="12805" max="13056" width="11.5703125" style="43"/>
    <col min="13057" max="13057" width="42.28515625" style="43" bestFit="1" customWidth="1"/>
    <col min="13058" max="13058" width="14.5703125" style="43" bestFit="1" customWidth="1"/>
    <col min="13059" max="13059" width="14.7109375" style="43" bestFit="1" customWidth="1"/>
    <col min="13060" max="13060" width="14.5703125" style="43" bestFit="1" customWidth="1"/>
    <col min="13061" max="13312" width="11.5703125" style="43"/>
    <col min="13313" max="13313" width="42.28515625" style="43" bestFit="1" customWidth="1"/>
    <col min="13314" max="13314" width="14.5703125" style="43" bestFit="1" customWidth="1"/>
    <col min="13315" max="13315" width="14.7109375" style="43" bestFit="1" customWidth="1"/>
    <col min="13316" max="13316" width="14.5703125" style="43" bestFit="1" customWidth="1"/>
    <col min="13317" max="13568" width="11.5703125" style="43"/>
    <col min="13569" max="13569" width="42.28515625" style="43" bestFit="1" customWidth="1"/>
    <col min="13570" max="13570" width="14.5703125" style="43" bestFit="1" customWidth="1"/>
    <col min="13571" max="13571" width="14.7109375" style="43" bestFit="1" customWidth="1"/>
    <col min="13572" max="13572" width="14.5703125" style="43" bestFit="1" customWidth="1"/>
    <col min="13573" max="13824" width="11.5703125" style="43"/>
    <col min="13825" max="13825" width="42.28515625" style="43" bestFit="1" customWidth="1"/>
    <col min="13826" max="13826" width="14.5703125" style="43" bestFit="1" customWidth="1"/>
    <col min="13827" max="13827" width="14.7109375" style="43" bestFit="1" customWidth="1"/>
    <col min="13828" max="13828" width="14.5703125" style="43" bestFit="1" customWidth="1"/>
    <col min="13829" max="14080" width="11.5703125" style="43"/>
    <col min="14081" max="14081" width="42.28515625" style="43" bestFit="1" customWidth="1"/>
    <col min="14082" max="14082" width="14.5703125" style="43" bestFit="1" customWidth="1"/>
    <col min="14083" max="14083" width="14.7109375" style="43" bestFit="1" customWidth="1"/>
    <col min="14084" max="14084" width="14.5703125" style="43" bestFit="1" customWidth="1"/>
    <col min="14085" max="14336" width="11.5703125" style="43"/>
    <col min="14337" max="14337" width="42.28515625" style="43" bestFit="1" customWidth="1"/>
    <col min="14338" max="14338" width="14.5703125" style="43" bestFit="1" customWidth="1"/>
    <col min="14339" max="14339" width="14.7109375" style="43" bestFit="1" customWidth="1"/>
    <col min="14340" max="14340" width="14.5703125" style="43" bestFit="1" customWidth="1"/>
    <col min="14341" max="14592" width="11.5703125" style="43"/>
    <col min="14593" max="14593" width="42.28515625" style="43" bestFit="1" customWidth="1"/>
    <col min="14594" max="14594" width="14.5703125" style="43" bestFit="1" customWidth="1"/>
    <col min="14595" max="14595" width="14.7109375" style="43" bestFit="1" customWidth="1"/>
    <col min="14596" max="14596" width="14.5703125" style="43" bestFit="1" customWidth="1"/>
    <col min="14597" max="14848" width="11.5703125" style="43"/>
    <col min="14849" max="14849" width="42.28515625" style="43" bestFit="1" customWidth="1"/>
    <col min="14850" max="14850" width="14.5703125" style="43" bestFit="1" customWidth="1"/>
    <col min="14851" max="14851" width="14.7109375" style="43" bestFit="1" customWidth="1"/>
    <col min="14852" max="14852" width="14.5703125" style="43" bestFit="1" customWidth="1"/>
    <col min="14853" max="15104" width="11.5703125" style="43"/>
    <col min="15105" max="15105" width="42.28515625" style="43" bestFit="1" customWidth="1"/>
    <col min="15106" max="15106" width="14.5703125" style="43" bestFit="1" customWidth="1"/>
    <col min="15107" max="15107" width="14.7109375" style="43" bestFit="1" customWidth="1"/>
    <col min="15108" max="15108" width="14.5703125" style="43" bestFit="1" customWidth="1"/>
    <col min="15109" max="15360" width="11.5703125" style="43"/>
    <col min="15361" max="15361" width="42.28515625" style="43" bestFit="1" customWidth="1"/>
    <col min="15362" max="15362" width="14.5703125" style="43" bestFit="1" customWidth="1"/>
    <col min="15363" max="15363" width="14.7109375" style="43" bestFit="1" customWidth="1"/>
    <col min="15364" max="15364" width="14.5703125" style="43" bestFit="1" customWidth="1"/>
    <col min="15365" max="15616" width="11.5703125" style="43"/>
    <col min="15617" max="15617" width="42.28515625" style="43" bestFit="1" customWidth="1"/>
    <col min="15618" max="15618" width="14.5703125" style="43" bestFit="1" customWidth="1"/>
    <col min="15619" max="15619" width="14.7109375" style="43" bestFit="1" customWidth="1"/>
    <col min="15620" max="15620" width="14.5703125" style="43" bestFit="1" customWidth="1"/>
    <col min="15621" max="15872" width="11.5703125" style="43"/>
    <col min="15873" max="15873" width="42.28515625" style="43" bestFit="1" customWidth="1"/>
    <col min="15874" max="15874" width="14.5703125" style="43" bestFit="1" customWidth="1"/>
    <col min="15875" max="15875" width="14.7109375" style="43" bestFit="1" customWidth="1"/>
    <col min="15876" max="15876" width="14.5703125" style="43" bestFit="1" customWidth="1"/>
    <col min="15877" max="16128" width="11.5703125" style="43"/>
    <col min="16129" max="16129" width="42.28515625" style="43" bestFit="1" customWidth="1"/>
    <col min="16130" max="16130" width="14.5703125" style="43" bestFit="1" customWidth="1"/>
    <col min="16131" max="16131" width="14.7109375" style="43" bestFit="1" customWidth="1"/>
    <col min="16132" max="16132" width="14.5703125" style="43" bestFit="1" customWidth="1"/>
    <col min="16133" max="16384" width="11.5703125" style="43"/>
  </cols>
  <sheetData>
    <row r="1" spans="1:6" s="79" customFormat="1" ht="53.45" customHeight="1">
      <c r="A1" s="82" t="s">
        <v>628</v>
      </c>
      <c r="B1" s="82"/>
      <c r="C1" s="82"/>
      <c r="D1" s="82"/>
      <c r="E1" s="82"/>
      <c r="F1" s="81"/>
    </row>
    <row r="2" spans="1:6" ht="13.5" thickBot="1"/>
    <row r="3" spans="1:6" s="46" customFormat="1" ht="19.899999999999999" customHeight="1">
      <c r="A3" s="1104" t="s">
        <v>497</v>
      </c>
      <c r="B3" s="1110" t="s">
        <v>496</v>
      </c>
      <c r="C3" s="1111"/>
      <c r="D3" s="1108" t="s">
        <v>574</v>
      </c>
    </row>
    <row r="4" spans="1:6" s="46" customFormat="1" ht="19.899999999999999" customHeight="1" thickBot="1">
      <c r="A4" s="1105"/>
      <c r="B4" s="752" t="s">
        <v>250</v>
      </c>
      <c r="C4" s="753" t="s">
        <v>251</v>
      </c>
      <c r="D4" s="1109"/>
    </row>
    <row r="5" spans="1:6" s="46" customFormat="1" ht="18" customHeight="1">
      <c r="A5" s="123" t="s">
        <v>128</v>
      </c>
      <c r="B5" s="309">
        <v>1201.55539</v>
      </c>
      <c r="C5" s="310">
        <v>494.82420999999999</v>
      </c>
      <c r="D5" s="418">
        <f>SUM(B5:C5)</f>
        <v>1696.3796</v>
      </c>
    </row>
    <row r="6" spans="1:6" s="46" customFormat="1" ht="18" customHeight="1">
      <c r="A6" s="123" t="s">
        <v>132</v>
      </c>
      <c r="B6" s="309">
        <v>927.72649000000001</v>
      </c>
      <c r="C6" s="310">
        <v>4875.2142400000002</v>
      </c>
      <c r="D6" s="418">
        <f t="shared" ref="D6:D10" si="0">SUM(B6:C6)</f>
        <v>5802.9407300000003</v>
      </c>
    </row>
    <row r="7" spans="1:6" s="46" customFormat="1" ht="18" customHeight="1">
      <c r="A7" s="123" t="s">
        <v>252</v>
      </c>
      <c r="B7" s="309">
        <v>79.421120000000002</v>
      </c>
      <c r="C7" s="310">
        <v>0</v>
      </c>
      <c r="D7" s="418">
        <f t="shared" si="0"/>
        <v>79.421120000000002</v>
      </c>
    </row>
    <row r="8" spans="1:6" s="46" customFormat="1" ht="18" customHeight="1">
      <c r="A8" s="123" t="s">
        <v>694</v>
      </c>
      <c r="B8" s="309">
        <v>101.87591</v>
      </c>
      <c r="C8" s="310">
        <v>0</v>
      </c>
      <c r="D8" s="418">
        <f t="shared" si="0"/>
        <v>101.87591</v>
      </c>
    </row>
    <row r="9" spans="1:6" s="46" customFormat="1" ht="18" customHeight="1">
      <c r="A9" s="123" t="s">
        <v>233</v>
      </c>
      <c r="B9" s="309">
        <v>1232.72108</v>
      </c>
      <c r="C9" s="310">
        <v>1520.5369499999999</v>
      </c>
      <c r="D9" s="418">
        <f t="shared" si="0"/>
        <v>2753.25803</v>
      </c>
    </row>
    <row r="10" spans="1:6" s="46" customFormat="1" ht="18" customHeight="1" thickBot="1">
      <c r="A10" s="123" t="s">
        <v>253</v>
      </c>
      <c r="B10" s="309">
        <v>386.92092000000002</v>
      </c>
      <c r="C10" s="310">
        <v>73.927660000000003</v>
      </c>
      <c r="D10" s="418">
        <f t="shared" si="0"/>
        <v>460.84858000000003</v>
      </c>
    </row>
    <row r="11" spans="1:6" s="46" customFormat="1" ht="18" customHeight="1" thickBot="1">
      <c r="A11" s="914" t="s">
        <v>499</v>
      </c>
      <c r="B11" s="755">
        <f>SUM(B5:B10)</f>
        <v>3930.2209100000005</v>
      </c>
      <c r="C11" s="756">
        <f>SUM(C5:C10)</f>
        <v>6964.50306</v>
      </c>
      <c r="D11" s="757">
        <f>SUM(D5:D10)</f>
        <v>10894.723970000001</v>
      </c>
    </row>
    <row r="13" spans="1:6">
      <c r="B13" s="125"/>
      <c r="C13" s="125"/>
      <c r="D13" s="125"/>
    </row>
  </sheetData>
  <mergeCells count="3">
    <mergeCell ref="A3:A4"/>
    <mergeCell ref="B3:C3"/>
    <mergeCell ref="D3:D4"/>
  </mergeCells>
  <printOptions horizontalCentered="1"/>
  <pageMargins left="0" right="0" top="0.35433070866141736" bottom="0.31496062992125984" header="0" footer="0.19685039370078741"/>
  <pageSetup paperSize="9" scale="8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selection activeCell="O25" sqref="O25"/>
    </sheetView>
  </sheetViews>
  <sheetFormatPr baseColWidth="10" defaultRowHeight="12.75"/>
  <cols>
    <col min="1" max="1" width="45.5703125" style="43" customWidth="1"/>
    <col min="2" max="2" width="10.7109375" style="43" customWidth="1"/>
    <col min="3" max="3" width="12.42578125" style="43" customWidth="1"/>
    <col min="4" max="4" width="10.7109375" style="43" customWidth="1"/>
    <col min="5" max="5" width="12.14062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5703125" style="43" customWidth="1"/>
    <col min="10" max="10" width="9.7109375" style="43" customWidth="1"/>
    <col min="11" max="256" width="11.5703125" style="43"/>
    <col min="257" max="257" width="47.140625" style="43" customWidth="1"/>
    <col min="258" max="258" width="10.7109375" style="43" customWidth="1"/>
    <col min="259" max="259" width="12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4.7109375" style="43" customWidth="1"/>
    <col min="266" max="266" width="9.7109375" style="43" customWidth="1"/>
    <col min="267" max="512" width="11.5703125" style="43"/>
    <col min="513" max="513" width="47.140625" style="43" customWidth="1"/>
    <col min="514" max="514" width="10.7109375" style="43" customWidth="1"/>
    <col min="515" max="515" width="12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4.7109375" style="43" customWidth="1"/>
    <col min="522" max="522" width="9.7109375" style="43" customWidth="1"/>
    <col min="523" max="768" width="11.5703125" style="43"/>
    <col min="769" max="769" width="47.140625" style="43" customWidth="1"/>
    <col min="770" max="770" width="10.7109375" style="43" customWidth="1"/>
    <col min="771" max="771" width="12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4.7109375" style="43" customWidth="1"/>
    <col min="778" max="778" width="9.7109375" style="43" customWidth="1"/>
    <col min="779" max="1024" width="11.5703125" style="43"/>
    <col min="1025" max="1025" width="47.140625" style="43" customWidth="1"/>
    <col min="1026" max="1026" width="10.7109375" style="43" customWidth="1"/>
    <col min="1027" max="1027" width="12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4.7109375" style="43" customWidth="1"/>
    <col min="1034" max="1034" width="9.7109375" style="43" customWidth="1"/>
    <col min="1035" max="1280" width="11.5703125" style="43"/>
    <col min="1281" max="1281" width="47.140625" style="43" customWidth="1"/>
    <col min="1282" max="1282" width="10.7109375" style="43" customWidth="1"/>
    <col min="1283" max="1283" width="12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4.7109375" style="43" customWidth="1"/>
    <col min="1290" max="1290" width="9.7109375" style="43" customWidth="1"/>
    <col min="1291" max="1536" width="11.5703125" style="43"/>
    <col min="1537" max="1537" width="47.140625" style="43" customWidth="1"/>
    <col min="1538" max="1538" width="10.7109375" style="43" customWidth="1"/>
    <col min="1539" max="1539" width="12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4.7109375" style="43" customWidth="1"/>
    <col min="1546" max="1546" width="9.7109375" style="43" customWidth="1"/>
    <col min="1547" max="1792" width="11.5703125" style="43"/>
    <col min="1793" max="1793" width="47.140625" style="43" customWidth="1"/>
    <col min="1794" max="1794" width="10.7109375" style="43" customWidth="1"/>
    <col min="1795" max="1795" width="12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4.7109375" style="43" customWidth="1"/>
    <col min="1802" max="1802" width="9.7109375" style="43" customWidth="1"/>
    <col min="1803" max="2048" width="11.5703125" style="43"/>
    <col min="2049" max="2049" width="47.140625" style="43" customWidth="1"/>
    <col min="2050" max="2050" width="10.7109375" style="43" customWidth="1"/>
    <col min="2051" max="2051" width="12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4.7109375" style="43" customWidth="1"/>
    <col min="2058" max="2058" width="9.7109375" style="43" customWidth="1"/>
    <col min="2059" max="2304" width="11.5703125" style="43"/>
    <col min="2305" max="2305" width="47.140625" style="43" customWidth="1"/>
    <col min="2306" max="2306" width="10.7109375" style="43" customWidth="1"/>
    <col min="2307" max="2307" width="12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4.7109375" style="43" customWidth="1"/>
    <col min="2314" max="2314" width="9.7109375" style="43" customWidth="1"/>
    <col min="2315" max="2560" width="11.5703125" style="43"/>
    <col min="2561" max="2561" width="47.140625" style="43" customWidth="1"/>
    <col min="2562" max="2562" width="10.7109375" style="43" customWidth="1"/>
    <col min="2563" max="2563" width="12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4.7109375" style="43" customWidth="1"/>
    <col min="2570" max="2570" width="9.7109375" style="43" customWidth="1"/>
    <col min="2571" max="2816" width="11.5703125" style="43"/>
    <col min="2817" max="2817" width="47.140625" style="43" customWidth="1"/>
    <col min="2818" max="2818" width="10.7109375" style="43" customWidth="1"/>
    <col min="2819" max="2819" width="12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4.7109375" style="43" customWidth="1"/>
    <col min="2826" max="2826" width="9.7109375" style="43" customWidth="1"/>
    <col min="2827" max="3072" width="11.5703125" style="43"/>
    <col min="3073" max="3073" width="47.140625" style="43" customWidth="1"/>
    <col min="3074" max="3074" width="10.7109375" style="43" customWidth="1"/>
    <col min="3075" max="3075" width="12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4.7109375" style="43" customWidth="1"/>
    <col min="3082" max="3082" width="9.7109375" style="43" customWidth="1"/>
    <col min="3083" max="3328" width="11.5703125" style="43"/>
    <col min="3329" max="3329" width="47.140625" style="43" customWidth="1"/>
    <col min="3330" max="3330" width="10.7109375" style="43" customWidth="1"/>
    <col min="3331" max="3331" width="12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4.7109375" style="43" customWidth="1"/>
    <col min="3338" max="3338" width="9.7109375" style="43" customWidth="1"/>
    <col min="3339" max="3584" width="11.5703125" style="43"/>
    <col min="3585" max="3585" width="47.140625" style="43" customWidth="1"/>
    <col min="3586" max="3586" width="10.7109375" style="43" customWidth="1"/>
    <col min="3587" max="3587" width="12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4.7109375" style="43" customWidth="1"/>
    <col min="3594" max="3594" width="9.7109375" style="43" customWidth="1"/>
    <col min="3595" max="3840" width="11.5703125" style="43"/>
    <col min="3841" max="3841" width="47.140625" style="43" customWidth="1"/>
    <col min="3842" max="3842" width="10.7109375" style="43" customWidth="1"/>
    <col min="3843" max="3843" width="12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4.7109375" style="43" customWidth="1"/>
    <col min="3850" max="3850" width="9.7109375" style="43" customWidth="1"/>
    <col min="3851" max="4096" width="11.5703125" style="43"/>
    <col min="4097" max="4097" width="47.140625" style="43" customWidth="1"/>
    <col min="4098" max="4098" width="10.7109375" style="43" customWidth="1"/>
    <col min="4099" max="4099" width="12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4.7109375" style="43" customWidth="1"/>
    <col min="4106" max="4106" width="9.7109375" style="43" customWidth="1"/>
    <col min="4107" max="4352" width="11.5703125" style="43"/>
    <col min="4353" max="4353" width="47.140625" style="43" customWidth="1"/>
    <col min="4354" max="4354" width="10.7109375" style="43" customWidth="1"/>
    <col min="4355" max="4355" width="12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4.7109375" style="43" customWidth="1"/>
    <col min="4362" max="4362" width="9.7109375" style="43" customWidth="1"/>
    <col min="4363" max="4608" width="11.5703125" style="43"/>
    <col min="4609" max="4609" width="47.140625" style="43" customWidth="1"/>
    <col min="4610" max="4610" width="10.7109375" style="43" customWidth="1"/>
    <col min="4611" max="4611" width="12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4.7109375" style="43" customWidth="1"/>
    <col min="4618" max="4618" width="9.7109375" style="43" customWidth="1"/>
    <col min="4619" max="4864" width="11.5703125" style="43"/>
    <col min="4865" max="4865" width="47.140625" style="43" customWidth="1"/>
    <col min="4866" max="4866" width="10.7109375" style="43" customWidth="1"/>
    <col min="4867" max="4867" width="12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4.7109375" style="43" customWidth="1"/>
    <col min="4874" max="4874" width="9.7109375" style="43" customWidth="1"/>
    <col min="4875" max="5120" width="11.5703125" style="43"/>
    <col min="5121" max="5121" width="47.140625" style="43" customWidth="1"/>
    <col min="5122" max="5122" width="10.7109375" style="43" customWidth="1"/>
    <col min="5123" max="5123" width="12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4.7109375" style="43" customWidth="1"/>
    <col min="5130" max="5130" width="9.7109375" style="43" customWidth="1"/>
    <col min="5131" max="5376" width="11.5703125" style="43"/>
    <col min="5377" max="5377" width="47.140625" style="43" customWidth="1"/>
    <col min="5378" max="5378" width="10.7109375" style="43" customWidth="1"/>
    <col min="5379" max="5379" width="12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4.7109375" style="43" customWidth="1"/>
    <col min="5386" max="5386" width="9.7109375" style="43" customWidth="1"/>
    <col min="5387" max="5632" width="11.5703125" style="43"/>
    <col min="5633" max="5633" width="47.140625" style="43" customWidth="1"/>
    <col min="5634" max="5634" width="10.7109375" style="43" customWidth="1"/>
    <col min="5635" max="5635" width="12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4.7109375" style="43" customWidth="1"/>
    <col min="5642" max="5642" width="9.7109375" style="43" customWidth="1"/>
    <col min="5643" max="5888" width="11.5703125" style="43"/>
    <col min="5889" max="5889" width="47.140625" style="43" customWidth="1"/>
    <col min="5890" max="5890" width="10.7109375" style="43" customWidth="1"/>
    <col min="5891" max="5891" width="12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4.7109375" style="43" customWidth="1"/>
    <col min="5898" max="5898" width="9.7109375" style="43" customWidth="1"/>
    <col min="5899" max="6144" width="11.5703125" style="43"/>
    <col min="6145" max="6145" width="47.140625" style="43" customWidth="1"/>
    <col min="6146" max="6146" width="10.7109375" style="43" customWidth="1"/>
    <col min="6147" max="6147" width="12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4.7109375" style="43" customWidth="1"/>
    <col min="6154" max="6154" width="9.7109375" style="43" customWidth="1"/>
    <col min="6155" max="6400" width="11.5703125" style="43"/>
    <col min="6401" max="6401" width="47.140625" style="43" customWidth="1"/>
    <col min="6402" max="6402" width="10.7109375" style="43" customWidth="1"/>
    <col min="6403" max="6403" width="12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4.7109375" style="43" customWidth="1"/>
    <col min="6410" max="6410" width="9.7109375" style="43" customWidth="1"/>
    <col min="6411" max="6656" width="11.5703125" style="43"/>
    <col min="6657" max="6657" width="47.140625" style="43" customWidth="1"/>
    <col min="6658" max="6658" width="10.7109375" style="43" customWidth="1"/>
    <col min="6659" max="6659" width="12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4.7109375" style="43" customWidth="1"/>
    <col min="6666" max="6666" width="9.7109375" style="43" customWidth="1"/>
    <col min="6667" max="6912" width="11.5703125" style="43"/>
    <col min="6913" max="6913" width="47.140625" style="43" customWidth="1"/>
    <col min="6914" max="6914" width="10.7109375" style="43" customWidth="1"/>
    <col min="6915" max="6915" width="12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4.7109375" style="43" customWidth="1"/>
    <col min="6922" max="6922" width="9.7109375" style="43" customWidth="1"/>
    <col min="6923" max="7168" width="11.5703125" style="43"/>
    <col min="7169" max="7169" width="47.140625" style="43" customWidth="1"/>
    <col min="7170" max="7170" width="10.7109375" style="43" customWidth="1"/>
    <col min="7171" max="7171" width="12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4.7109375" style="43" customWidth="1"/>
    <col min="7178" max="7178" width="9.7109375" style="43" customWidth="1"/>
    <col min="7179" max="7424" width="11.5703125" style="43"/>
    <col min="7425" max="7425" width="47.140625" style="43" customWidth="1"/>
    <col min="7426" max="7426" width="10.7109375" style="43" customWidth="1"/>
    <col min="7427" max="7427" width="12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4.7109375" style="43" customWidth="1"/>
    <col min="7434" max="7434" width="9.7109375" style="43" customWidth="1"/>
    <col min="7435" max="7680" width="11.5703125" style="43"/>
    <col min="7681" max="7681" width="47.140625" style="43" customWidth="1"/>
    <col min="7682" max="7682" width="10.7109375" style="43" customWidth="1"/>
    <col min="7683" max="7683" width="12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4.7109375" style="43" customWidth="1"/>
    <col min="7690" max="7690" width="9.7109375" style="43" customWidth="1"/>
    <col min="7691" max="7936" width="11.5703125" style="43"/>
    <col min="7937" max="7937" width="47.140625" style="43" customWidth="1"/>
    <col min="7938" max="7938" width="10.7109375" style="43" customWidth="1"/>
    <col min="7939" max="7939" width="12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4.7109375" style="43" customWidth="1"/>
    <col min="7946" max="7946" width="9.7109375" style="43" customWidth="1"/>
    <col min="7947" max="8192" width="11.5703125" style="43"/>
    <col min="8193" max="8193" width="47.140625" style="43" customWidth="1"/>
    <col min="8194" max="8194" width="10.7109375" style="43" customWidth="1"/>
    <col min="8195" max="8195" width="12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4.7109375" style="43" customWidth="1"/>
    <col min="8202" max="8202" width="9.7109375" style="43" customWidth="1"/>
    <col min="8203" max="8448" width="11.5703125" style="43"/>
    <col min="8449" max="8449" width="47.140625" style="43" customWidth="1"/>
    <col min="8450" max="8450" width="10.7109375" style="43" customWidth="1"/>
    <col min="8451" max="8451" width="12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4.7109375" style="43" customWidth="1"/>
    <col min="8458" max="8458" width="9.7109375" style="43" customWidth="1"/>
    <col min="8459" max="8704" width="11.5703125" style="43"/>
    <col min="8705" max="8705" width="47.140625" style="43" customWidth="1"/>
    <col min="8706" max="8706" width="10.7109375" style="43" customWidth="1"/>
    <col min="8707" max="8707" width="12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4.7109375" style="43" customWidth="1"/>
    <col min="8714" max="8714" width="9.7109375" style="43" customWidth="1"/>
    <col min="8715" max="8960" width="11.5703125" style="43"/>
    <col min="8961" max="8961" width="47.140625" style="43" customWidth="1"/>
    <col min="8962" max="8962" width="10.7109375" style="43" customWidth="1"/>
    <col min="8963" max="8963" width="12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4.7109375" style="43" customWidth="1"/>
    <col min="8970" max="8970" width="9.7109375" style="43" customWidth="1"/>
    <col min="8971" max="9216" width="11.5703125" style="43"/>
    <col min="9217" max="9217" width="47.140625" style="43" customWidth="1"/>
    <col min="9218" max="9218" width="10.7109375" style="43" customWidth="1"/>
    <col min="9219" max="9219" width="12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4.7109375" style="43" customWidth="1"/>
    <col min="9226" max="9226" width="9.7109375" style="43" customWidth="1"/>
    <col min="9227" max="9472" width="11.5703125" style="43"/>
    <col min="9473" max="9473" width="47.140625" style="43" customWidth="1"/>
    <col min="9474" max="9474" width="10.7109375" style="43" customWidth="1"/>
    <col min="9475" max="9475" width="12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4.7109375" style="43" customWidth="1"/>
    <col min="9482" max="9482" width="9.7109375" style="43" customWidth="1"/>
    <col min="9483" max="9728" width="11.5703125" style="43"/>
    <col min="9729" max="9729" width="47.140625" style="43" customWidth="1"/>
    <col min="9730" max="9730" width="10.7109375" style="43" customWidth="1"/>
    <col min="9731" max="9731" width="12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4.7109375" style="43" customWidth="1"/>
    <col min="9738" max="9738" width="9.7109375" style="43" customWidth="1"/>
    <col min="9739" max="9984" width="11.5703125" style="43"/>
    <col min="9985" max="9985" width="47.140625" style="43" customWidth="1"/>
    <col min="9986" max="9986" width="10.7109375" style="43" customWidth="1"/>
    <col min="9987" max="9987" width="12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4.7109375" style="43" customWidth="1"/>
    <col min="9994" max="9994" width="9.7109375" style="43" customWidth="1"/>
    <col min="9995" max="10240" width="11.5703125" style="43"/>
    <col min="10241" max="10241" width="47.140625" style="43" customWidth="1"/>
    <col min="10242" max="10242" width="10.7109375" style="43" customWidth="1"/>
    <col min="10243" max="10243" width="12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4.7109375" style="43" customWidth="1"/>
    <col min="10250" max="10250" width="9.7109375" style="43" customWidth="1"/>
    <col min="10251" max="10496" width="11.5703125" style="43"/>
    <col min="10497" max="10497" width="47.140625" style="43" customWidth="1"/>
    <col min="10498" max="10498" width="10.7109375" style="43" customWidth="1"/>
    <col min="10499" max="10499" width="12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4.7109375" style="43" customWidth="1"/>
    <col min="10506" max="10506" width="9.7109375" style="43" customWidth="1"/>
    <col min="10507" max="10752" width="11.5703125" style="43"/>
    <col min="10753" max="10753" width="47.140625" style="43" customWidth="1"/>
    <col min="10754" max="10754" width="10.7109375" style="43" customWidth="1"/>
    <col min="10755" max="10755" width="12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4.7109375" style="43" customWidth="1"/>
    <col min="10762" max="10762" width="9.7109375" style="43" customWidth="1"/>
    <col min="10763" max="11008" width="11.5703125" style="43"/>
    <col min="11009" max="11009" width="47.140625" style="43" customWidth="1"/>
    <col min="11010" max="11010" width="10.7109375" style="43" customWidth="1"/>
    <col min="11011" max="11011" width="12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4.7109375" style="43" customWidth="1"/>
    <col min="11018" max="11018" width="9.7109375" style="43" customWidth="1"/>
    <col min="11019" max="11264" width="11.5703125" style="43"/>
    <col min="11265" max="11265" width="47.140625" style="43" customWidth="1"/>
    <col min="11266" max="11266" width="10.7109375" style="43" customWidth="1"/>
    <col min="11267" max="11267" width="12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4.7109375" style="43" customWidth="1"/>
    <col min="11274" max="11274" width="9.7109375" style="43" customWidth="1"/>
    <col min="11275" max="11520" width="11.5703125" style="43"/>
    <col min="11521" max="11521" width="47.140625" style="43" customWidth="1"/>
    <col min="11522" max="11522" width="10.7109375" style="43" customWidth="1"/>
    <col min="11523" max="11523" width="12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4.7109375" style="43" customWidth="1"/>
    <col min="11530" max="11530" width="9.7109375" style="43" customWidth="1"/>
    <col min="11531" max="11776" width="11.5703125" style="43"/>
    <col min="11777" max="11777" width="47.140625" style="43" customWidth="1"/>
    <col min="11778" max="11778" width="10.7109375" style="43" customWidth="1"/>
    <col min="11779" max="11779" width="12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4.7109375" style="43" customWidth="1"/>
    <col min="11786" max="11786" width="9.7109375" style="43" customWidth="1"/>
    <col min="11787" max="12032" width="11.5703125" style="43"/>
    <col min="12033" max="12033" width="47.140625" style="43" customWidth="1"/>
    <col min="12034" max="12034" width="10.7109375" style="43" customWidth="1"/>
    <col min="12035" max="12035" width="12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4.7109375" style="43" customWidth="1"/>
    <col min="12042" max="12042" width="9.7109375" style="43" customWidth="1"/>
    <col min="12043" max="12288" width="11.5703125" style="43"/>
    <col min="12289" max="12289" width="47.140625" style="43" customWidth="1"/>
    <col min="12290" max="12290" width="10.7109375" style="43" customWidth="1"/>
    <col min="12291" max="12291" width="12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4.7109375" style="43" customWidth="1"/>
    <col min="12298" max="12298" width="9.7109375" style="43" customWidth="1"/>
    <col min="12299" max="12544" width="11.5703125" style="43"/>
    <col min="12545" max="12545" width="47.140625" style="43" customWidth="1"/>
    <col min="12546" max="12546" width="10.7109375" style="43" customWidth="1"/>
    <col min="12547" max="12547" width="12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4.7109375" style="43" customWidth="1"/>
    <col min="12554" max="12554" width="9.7109375" style="43" customWidth="1"/>
    <col min="12555" max="12800" width="11.5703125" style="43"/>
    <col min="12801" max="12801" width="47.140625" style="43" customWidth="1"/>
    <col min="12802" max="12802" width="10.7109375" style="43" customWidth="1"/>
    <col min="12803" max="12803" width="12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4.7109375" style="43" customWidth="1"/>
    <col min="12810" max="12810" width="9.7109375" style="43" customWidth="1"/>
    <col min="12811" max="13056" width="11.5703125" style="43"/>
    <col min="13057" max="13057" width="47.140625" style="43" customWidth="1"/>
    <col min="13058" max="13058" width="10.7109375" style="43" customWidth="1"/>
    <col min="13059" max="13059" width="12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4.7109375" style="43" customWidth="1"/>
    <col min="13066" max="13066" width="9.7109375" style="43" customWidth="1"/>
    <col min="13067" max="13312" width="11.5703125" style="43"/>
    <col min="13313" max="13313" width="47.140625" style="43" customWidth="1"/>
    <col min="13314" max="13314" width="10.7109375" style="43" customWidth="1"/>
    <col min="13315" max="13315" width="12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4.7109375" style="43" customWidth="1"/>
    <col min="13322" max="13322" width="9.7109375" style="43" customWidth="1"/>
    <col min="13323" max="13568" width="11.5703125" style="43"/>
    <col min="13569" max="13569" width="47.140625" style="43" customWidth="1"/>
    <col min="13570" max="13570" width="10.7109375" style="43" customWidth="1"/>
    <col min="13571" max="13571" width="12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4.7109375" style="43" customWidth="1"/>
    <col min="13578" max="13578" width="9.7109375" style="43" customWidth="1"/>
    <col min="13579" max="13824" width="11.5703125" style="43"/>
    <col min="13825" max="13825" width="47.140625" style="43" customWidth="1"/>
    <col min="13826" max="13826" width="10.7109375" style="43" customWidth="1"/>
    <col min="13827" max="13827" width="12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4.7109375" style="43" customWidth="1"/>
    <col min="13834" max="13834" width="9.7109375" style="43" customWidth="1"/>
    <col min="13835" max="14080" width="11.5703125" style="43"/>
    <col min="14081" max="14081" width="47.140625" style="43" customWidth="1"/>
    <col min="14082" max="14082" width="10.7109375" style="43" customWidth="1"/>
    <col min="14083" max="14083" width="12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4.7109375" style="43" customWidth="1"/>
    <col min="14090" max="14090" width="9.7109375" style="43" customWidth="1"/>
    <col min="14091" max="14336" width="11.5703125" style="43"/>
    <col min="14337" max="14337" width="47.140625" style="43" customWidth="1"/>
    <col min="14338" max="14338" width="10.7109375" style="43" customWidth="1"/>
    <col min="14339" max="14339" width="12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4.7109375" style="43" customWidth="1"/>
    <col min="14346" max="14346" width="9.7109375" style="43" customWidth="1"/>
    <col min="14347" max="14592" width="11.5703125" style="43"/>
    <col min="14593" max="14593" width="47.140625" style="43" customWidth="1"/>
    <col min="14594" max="14594" width="10.7109375" style="43" customWidth="1"/>
    <col min="14595" max="14595" width="12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4.7109375" style="43" customWidth="1"/>
    <col min="14602" max="14602" width="9.7109375" style="43" customWidth="1"/>
    <col min="14603" max="14848" width="11.5703125" style="43"/>
    <col min="14849" max="14849" width="47.140625" style="43" customWidth="1"/>
    <col min="14850" max="14850" width="10.7109375" style="43" customWidth="1"/>
    <col min="14851" max="14851" width="12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4.7109375" style="43" customWidth="1"/>
    <col min="14858" max="14858" width="9.7109375" style="43" customWidth="1"/>
    <col min="14859" max="15104" width="11.5703125" style="43"/>
    <col min="15105" max="15105" width="47.140625" style="43" customWidth="1"/>
    <col min="15106" max="15106" width="10.7109375" style="43" customWidth="1"/>
    <col min="15107" max="15107" width="12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4.7109375" style="43" customWidth="1"/>
    <col min="15114" max="15114" width="9.7109375" style="43" customWidth="1"/>
    <col min="15115" max="15360" width="11.5703125" style="43"/>
    <col min="15361" max="15361" width="47.140625" style="43" customWidth="1"/>
    <col min="15362" max="15362" width="10.7109375" style="43" customWidth="1"/>
    <col min="15363" max="15363" width="12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4.7109375" style="43" customWidth="1"/>
    <col min="15370" max="15370" width="9.7109375" style="43" customWidth="1"/>
    <col min="15371" max="15616" width="11.5703125" style="43"/>
    <col min="15617" max="15617" width="47.140625" style="43" customWidth="1"/>
    <col min="15618" max="15618" width="10.7109375" style="43" customWidth="1"/>
    <col min="15619" max="15619" width="12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4.7109375" style="43" customWidth="1"/>
    <col min="15626" max="15626" width="9.7109375" style="43" customWidth="1"/>
    <col min="15627" max="15872" width="11.5703125" style="43"/>
    <col min="15873" max="15873" width="47.140625" style="43" customWidth="1"/>
    <col min="15874" max="15874" width="10.7109375" style="43" customWidth="1"/>
    <col min="15875" max="15875" width="12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4.7109375" style="43" customWidth="1"/>
    <col min="15882" max="15882" width="9.7109375" style="43" customWidth="1"/>
    <col min="15883" max="16128" width="11.5703125" style="43"/>
    <col min="16129" max="16129" width="47.140625" style="43" customWidth="1"/>
    <col min="16130" max="16130" width="10.7109375" style="43" customWidth="1"/>
    <col min="16131" max="16131" width="12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4.7109375" style="43" customWidth="1"/>
    <col min="16138" max="16138" width="9.7109375" style="43" customWidth="1"/>
    <col min="16139" max="16384" width="11.5703125" style="43"/>
  </cols>
  <sheetData>
    <row r="1" spans="1:10" s="79" customFormat="1" ht="53.45" customHeight="1">
      <c r="A1" s="82" t="s">
        <v>627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3.5" thickBot="1"/>
    <row r="3" spans="1:10" ht="19.899999999999999" customHeight="1" thickBot="1">
      <c r="F3" s="78"/>
      <c r="G3" s="1093" t="s">
        <v>640</v>
      </c>
      <c r="H3" s="1094"/>
      <c r="I3" s="1094"/>
      <c r="J3" s="1095"/>
    </row>
    <row r="4" spans="1:10" ht="19.899999999999999" customHeight="1" thickBot="1">
      <c r="A4" s="126"/>
      <c r="B4" s="1096">
        <v>2017</v>
      </c>
      <c r="C4" s="1097"/>
      <c r="D4" s="1098">
        <v>2018</v>
      </c>
      <c r="E4" s="1097"/>
      <c r="F4" s="46"/>
      <c r="G4" s="1099" t="s">
        <v>486</v>
      </c>
      <c r="H4" s="1100"/>
      <c r="I4" s="1101" t="s">
        <v>461</v>
      </c>
      <c r="J4" s="1100"/>
    </row>
    <row r="5" spans="1:10" ht="27" customHeight="1" thickBot="1">
      <c r="A5" s="127"/>
      <c r="B5" s="698" t="s">
        <v>486</v>
      </c>
      <c r="C5" s="699" t="s">
        <v>0</v>
      </c>
      <c r="D5" s="698" t="s">
        <v>486</v>
      </c>
      <c r="E5" s="699" t="s">
        <v>0</v>
      </c>
      <c r="F5" s="46"/>
      <c r="G5" s="706" t="s">
        <v>486</v>
      </c>
      <c r="H5" s="667" t="s">
        <v>38</v>
      </c>
      <c r="I5" s="707" t="s">
        <v>0</v>
      </c>
      <c r="J5" s="667" t="s">
        <v>38</v>
      </c>
    </row>
    <row r="6" spans="1:10" ht="18" customHeight="1">
      <c r="A6" s="122" t="s">
        <v>254</v>
      </c>
      <c r="B6" s="134">
        <v>0</v>
      </c>
      <c r="C6" s="328">
        <v>0</v>
      </c>
      <c r="D6" s="134">
        <v>8</v>
      </c>
      <c r="E6" s="328">
        <v>355.59476000000001</v>
      </c>
      <c r="G6" s="708">
        <f>D6-B6</f>
        <v>8</v>
      </c>
      <c r="H6" s="761" t="e">
        <f>(D6-B6)/B6</f>
        <v>#DIV/0!</v>
      </c>
      <c r="I6" s="710">
        <f>E6-C6</f>
        <v>355.59476000000001</v>
      </c>
      <c r="J6" s="761" t="e">
        <f>(E6-C6)/C6</f>
        <v>#DIV/0!</v>
      </c>
    </row>
    <row r="7" spans="1:10" ht="18" customHeight="1">
      <c r="A7" s="123" t="s">
        <v>500</v>
      </c>
      <c r="B7" s="327">
        <v>1</v>
      </c>
      <c r="C7" s="329">
        <v>187.46899999999999</v>
      </c>
      <c r="D7" s="327">
        <v>2</v>
      </c>
      <c r="E7" s="329">
        <v>13647.337799999999</v>
      </c>
      <c r="G7" s="708">
        <f>D7-B7</f>
        <v>1</v>
      </c>
      <c r="H7" s="761">
        <f t="shared" ref="H7:H10" si="0">(D7-B7)/B7</f>
        <v>1</v>
      </c>
      <c r="I7" s="710">
        <f>E7-C7</f>
        <v>13459.8688</v>
      </c>
      <c r="J7" s="761">
        <f>(E7-C7)/C7</f>
        <v>71.797837509134851</v>
      </c>
    </row>
    <row r="8" spans="1:10" ht="18" customHeight="1">
      <c r="A8" s="123" t="s">
        <v>255</v>
      </c>
      <c r="B8" s="327">
        <v>15</v>
      </c>
      <c r="C8" s="329">
        <v>18656.92469</v>
      </c>
      <c r="D8" s="327">
        <v>4</v>
      </c>
      <c r="E8" s="329">
        <v>12476.509169999999</v>
      </c>
      <c r="G8" s="708">
        <f>D8-B8</f>
        <v>-11</v>
      </c>
      <c r="H8" s="761">
        <f t="shared" si="0"/>
        <v>-0.73333333333333328</v>
      </c>
      <c r="I8" s="710">
        <f>E8-C8</f>
        <v>-6180.4155200000005</v>
      </c>
      <c r="J8" s="761">
        <f t="shared" ref="J8:J9" si="1">(E8-C8)/C8</f>
        <v>-0.33126657381603014</v>
      </c>
    </row>
    <row r="9" spans="1:10" ht="18" customHeight="1" thickBot="1">
      <c r="A9" s="128" t="s">
        <v>256</v>
      </c>
      <c r="B9" s="135">
        <v>3</v>
      </c>
      <c r="C9" s="330">
        <v>2139.8877400000001</v>
      </c>
      <c r="D9" s="135">
        <v>1</v>
      </c>
      <c r="E9" s="330">
        <v>674.69620999999995</v>
      </c>
      <c r="G9" s="715">
        <f>D9-B9</f>
        <v>-2</v>
      </c>
      <c r="H9" s="550">
        <f t="shared" si="0"/>
        <v>-0.66666666666666663</v>
      </c>
      <c r="I9" s="710">
        <f>E9-C9</f>
        <v>-1465.1915300000001</v>
      </c>
      <c r="J9" s="761">
        <f t="shared" si="1"/>
        <v>-0.68470485746135445</v>
      </c>
    </row>
    <row r="10" spans="1:10" ht="18" customHeight="1" thickBot="1">
      <c r="A10" s="758" t="s">
        <v>501</v>
      </c>
      <c r="B10" s="759">
        <f>SUM(B6:B9)</f>
        <v>19</v>
      </c>
      <c r="C10" s="760">
        <f>SUM(C6:C9)</f>
        <v>20984.281430000003</v>
      </c>
      <c r="D10" s="759">
        <f>SUM(D6:D9)</f>
        <v>15</v>
      </c>
      <c r="E10" s="760">
        <f>SUM(E6:E9)</f>
        <v>27154.137939999997</v>
      </c>
      <c r="G10" s="718">
        <f>D10-B10</f>
        <v>-4</v>
      </c>
      <c r="H10" s="608">
        <f t="shared" si="0"/>
        <v>-0.21052631578947367</v>
      </c>
      <c r="I10" s="762">
        <f>E10-C10</f>
        <v>6169.8565099999942</v>
      </c>
      <c r="J10" s="608">
        <f>(E10-C10)/C10</f>
        <v>0.29402276797428528</v>
      </c>
    </row>
    <row r="11" spans="1:10" ht="18" customHeight="1"/>
  </sheetData>
  <mergeCells count="5">
    <mergeCell ref="G3:J3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scale="84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zoomScaleNormal="100" workbookViewId="0">
      <selection activeCell="A29" sqref="A29"/>
    </sheetView>
  </sheetViews>
  <sheetFormatPr baseColWidth="10" defaultRowHeight="12.75"/>
  <cols>
    <col min="1" max="1" width="30.7109375" style="43" customWidth="1"/>
    <col min="2" max="3" width="20.7109375" style="43" customWidth="1"/>
    <col min="4" max="4" width="21.42578125" style="43" customWidth="1"/>
    <col min="5" max="256" width="11.5703125" style="43"/>
    <col min="257" max="257" width="30.7109375" style="43" customWidth="1"/>
    <col min="258" max="259" width="20.7109375" style="43" customWidth="1"/>
    <col min="260" max="260" width="21.42578125" style="43" customWidth="1"/>
    <col min="261" max="512" width="11.5703125" style="43"/>
    <col min="513" max="513" width="30.7109375" style="43" customWidth="1"/>
    <col min="514" max="515" width="20.7109375" style="43" customWidth="1"/>
    <col min="516" max="516" width="21.42578125" style="43" customWidth="1"/>
    <col min="517" max="768" width="11.5703125" style="43"/>
    <col min="769" max="769" width="30.7109375" style="43" customWidth="1"/>
    <col min="770" max="771" width="20.7109375" style="43" customWidth="1"/>
    <col min="772" max="772" width="21.42578125" style="43" customWidth="1"/>
    <col min="773" max="1024" width="11.5703125" style="43"/>
    <col min="1025" max="1025" width="30.7109375" style="43" customWidth="1"/>
    <col min="1026" max="1027" width="20.7109375" style="43" customWidth="1"/>
    <col min="1028" max="1028" width="21.42578125" style="43" customWidth="1"/>
    <col min="1029" max="1280" width="11.5703125" style="43"/>
    <col min="1281" max="1281" width="30.7109375" style="43" customWidth="1"/>
    <col min="1282" max="1283" width="20.7109375" style="43" customWidth="1"/>
    <col min="1284" max="1284" width="21.42578125" style="43" customWidth="1"/>
    <col min="1285" max="1536" width="11.5703125" style="43"/>
    <col min="1537" max="1537" width="30.7109375" style="43" customWidth="1"/>
    <col min="1538" max="1539" width="20.7109375" style="43" customWidth="1"/>
    <col min="1540" max="1540" width="21.42578125" style="43" customWidth="1"/>
    <col min="1541" max="1792" width="11.5703125" style="43"/>
    <col min="1793" max="1793" width="30.7109375" style="43" customWidth="1"/>
    <col min="1794" max="1795" width="20.7109375" style="43" customWidth="1"/>
    <col min="1796" max="1796" width="21.42578125" style="43" customWidth="1"/>
    <col min="1797" max="2048" width="11.5703125" style="43"/>
    <col min="2049" max="2049" width="30.7109375" style="43" customWidth="1"/>
    <col min="2050" max="2051" width="20.7109375" style="43" customWidth="1"/>
    <col min="2052" max="2052" width="21.42578125" style="43" customWidth="1"/>
    <col min="2053" max="2304" width="11.5703125" style="43"/>
    <col min="2305" max="2305" width="30.7109375" style="43" customWidth="1"/>
    <col min="2306" max="2307" width="20.7109375" style="43" customWidth="1"/>
    <col min="2308" max="2308" width="21.42578125" style="43" customWidth="1"/>
    <col min="2309" max="2560" width="11.5703125" style="43"/>
    <col min="2561" max="2561" width="30.7109375" style="43" customWidth="1"/>
    <col min="2562" max="2563" width="20.7109375" style="43" customWidth="1"/>
    <col min="2564" max="2564" width="21.42578125" style="43" customWidth="1"/>
    <col min="2565" max="2816" width="11.5703125" style="43"/>
    <col min="2817" max="2817" width="30.7109375" style="43" customWidth="1"/>
    <col min="2818" max="2819" width="20.7109375" style="43" customWidth="1"/>
    <col min="2820" max="2820" width="21.42578125" style="43" customWidth="1"/>
    <col min="2821" max="3072" width="11.5703125" style="43"/>
    <col min="3073" max="3073" width="30.7109375" style="43" customWidth="1"/>
    <col min="3074" max="3075" width="20.7109375" style="43" customWidth="1"/>
    <col min="3076" max="3076" width="21.42578125" style="43" customWidth="1"/>
    <col min="3077" max="3328" width="11.5703125" style="43"/>
    <col min="3329" max="3329" width="30.7109375" style="43" customWidth="1"/>
    <col min="3330" max="3331" width="20.7109375" style="43" customWidth="1"/>
    <col min="3332" max="3332" width="21.42578125" style="43" customWidth="1"/>
    <col min="3333" max="3584" width="11.5703125" style="43"/>
    <col min="3585" max="3585" width="30.7109375" style="43" customWidth="1"/>
    <col min="3586" max="3587" width="20.7109375" style="43" customWidth="1"/>
    <col min="3588" max="3588" width="21.42578125" style="43" customWidth="1"/>
    <col min="3589" max="3840" width="11.5703125" style="43"/>
    <col min="3841" max="3841" width="30.7109375" style="43" customWidth="1"/>
    <col min="3842" max="3843" width="20.7109375" style="43" customWidth="1"/>
    <col min="3844" max="3844" width="21.42578125" style="43" customWidth="1"/>
    <col min="3845" max="4096" width="11.5703125" style="43"/>
    <col min="4097" max="4097" width="30.7109375" style="43" customWidth="1"/>
    <col min="4098" max="4099" width="20.7109375" style="43" customWidth="1"/>
    <col min="4100" max="4100" width="21.42578125" style="43" customWidth="1"/>
    <col min="4101" max="4352" width="11.5703125" style="43"/>
    <col min="4353" max="4353" width="30.7109375" style="43" customWidth="1"/>
    <col min="4354" max="4355" width="20.7109375" style="43" customWidth="1"/>
    <col min="4356" max="4356" width="21.42578125" style="43" customWidth="1"/>
    <col min="4357" max="4608" width="11.5703125" style="43"/>
    <col min="4609" max="4609" width="30.7109375" style="43" customWidth="1"/>
    <col min="4610" max="4611" width="20.7109375" style="43" customWidth="1"/>
    <col min="4612" max="4612" width="21.42578125" style="43" customWidth="1"/>
    <col min="4613" max="4864" width="11.5703125" style="43"/>
    <col min="4865" max="4865" width="30.7109375" style="43" customWidth="1"/>
    <col min="4866" max="4867" width="20.7109375" style="43" customWidth="1"/>
    <col min="4868" max="4868" width="21.42578125" style="43" customWidth="1"/>
    <col min="4869" max="5120" width="11.5703125" style="43"/>
    <col min="5121" max="5121" width="30.7109375" style="43" customWidth="1"/>
    <col min="5122" max="5123" width="20.7109375" style="43" customWidth="1"/>
    <col min="5124" max="5124" width="21.42578125" style="43" customWidth="1"/>
    <col min="5125" max="5376" width="11.5703125" style="43"/>
    <col min="5377" max="5377" width="30.7109375" style="43" customWidth="1"/>
    <col min="5378" max="5379" width="20.7109375" style="43" customWidth="1"/>
    <col min="5380" max="5380" width="21.42578125" style="43" customWidth="1"/>
    <col min="5381" max="5632" width="11.5703125" style="43"/>
    <col min="5633" max="5633" width="30.7109375" style="43" customWidth="1"/>
    <col min="5634" max="5635" width="20.7109375" style="43" customWidth="1"/>
    <col min="5636" max="5636" width="21.42578125" style="43" customWidth="1"/>
    <col min="5637" max="5888" width="11.5703125" style="43"/>
    <col min="5889" max="5889" width="30.7109375" style="43" customWidth="1"/>
    <col min="5890" max="5891" width="20.7109375" style="43" customWidth="1"/>
    <col min="5892" max="5892" width="21.42578125" style="43" customWidth="1"/>
    <col min="5893" max="6144" width="11.5703125" style="43"/>
    <col min="6145" max="6145" width="30.7109375" style="43" customWidth="1"/>
    <col min="6146" max="6147" width="20.7109375" style="43" customWidth="1"/>
    <col min="6148" max="6148" width="21.42578125" style="43" customWidth="1"/>
    <col min="6149" max="6400" width="11.5703125" style="43"/>
    <col min="6401" max="6401" width="30.7109375" style="43" customWidth="1"/>
    <col min="6402" max="6403" width="20.7109375" style="43" customWidth="1"/>
    <col min="6404" max="6404" width="21.42578125" style="43" customWidth="1"/>
    <col min="6405" max="6656" width="11.5703125" style="43"/>
    <col min="6657" max="6657" width="30.7109375" style="43" customWidth="1"/>
    <col min="6658" max="6659" width="20.7109375" style="43" customWidth="1"/>
    <col min="6660" max="6660" width="21.42578125" style="43" customWidth="1"/>
    <col min="6661" max="6912" width="11.5703125" style="43"/>
    <col min="6913" max="6913" width="30.7109375" style="43" customWidth="1"/>
    <col min="6914" max="6915" width="20.7109375" style="43" customWidth="1"/>
    <col min="6916" max="6916" width="21.42578125" style="43" customWidth="1"/>
    <col min="6917" max="7168" width="11.5703125" style="43"/>
    <col min="7169" max="7169" width="30.7109375" style="43" customWidth="1"/>
    <col min="7170" max="7171" width="20.7109375" style="43" customWidth="1"/>
    <col min="7172" max="7172" width="21.42578125" style="43" customWidth="1"/>
    <col min="7173" max="7424" width="11.5703125" style="43"/>
    <col min="7425" max="7425" width="30.7109375" style="43" customWidth="1"/>
    <col min="7426" max="7427" width="20.7109375" style="43" customWidth="1"/>
    <col min="7428" max="7428" width="21.42578125" style="43" customWidth="1"/>
    <col min="7429" max="7680" width="11.5703125" style="43"/>
    <col min="7681" max="7681" width="30.7109375" style="43" customWidth="1"/>
    <col min="7682" max="7683" width="20.7109375" style="43" customWidth="1"/>
    <col min="7684" max="7684" width="21.42578125" style="43" customWidth="1"/>
    <col min="7685" max="7936" width="11.5703125" style="43"/>
    <col min="7937" max="7937" width="30.7109375" style="43" customWidth="1"/>
    <col min="7938" max="7939" width="20.7109375" style="43" customWidth="1"/>
    <col min="7940" max="7940" width="21.42578125" style="43" customWidth="1"/>
    <col min="7941" max="8192" width="11.5703125" style="43"/>
    <col min="8193" max="8193" width="30.7109375" style="43" customWidth="1"/>
    <col min="8194" max="8195" width="20.7109375" style="43" customWidth="1"/>
    <col min="8196" max="8196" width="21.42578125" style="43" customWidth="1"/>
    <col min="8197" max="8448" width="11.5703125" style="43"/>
    <col min="8449" max="8449" width="30.7109375" style="43" customWidth="1"/>
    <col min="8450" max="8451" width="20.7109375" style="43" customWidth="1"/>
    <col min="8452" max="8452" width="21.42578125" style="43" customWidth="1"/>
    <col min="8453" max="8704" width="11.5703125" style="43"/>
    <col min="8705" max="8705" width="30.7109375" style="43" customWidth="1"/>
    <col min="8706" max="8707" width="20.7109375" style="43" customWidth="1"/>
    <col min="8708" max="8708" width="21.42578125" style="43" customWidth="1"/>
    <col min="8709" max="8960" width="11.5703125" style="43"/>
    <col min="8961" max="8961" width="30.7109375" style="43" customWidth="1"/>
    <col min="8962" max="8963" width="20.7109375" style="43" customWidth="1"/>
    <col min="8964" max="8964" width="21.42578125" style="43" customWidth="1"/>
    <col min="8965" max="9216" width="11.5703125" style="43"/>
    <col min="9217" max="9217" width="30.7109375" style="43" customWidth="1"/>
    <col min="9218" max="9219" width="20.7109375" style="43" customWidth="1"/>
    <col min="9220" max="9220" width="21.42578125" style="43" customWidth="1"/>
    <col min="9221" max="9472" width="11.5703125" style="43"/>
    <col min="9473" max="9473" width="30.7109375" style="43" customWidth="1"/>
    <col min="9474" max="9475" width="20.7109375" style="43" customWidth="1"/>
    <col min="9476" max="9476" width="21.42578125" style="43" customWidth="1"/>
    <col min="9477" max="9728" width="11.5703125" style="43"/>
    <col min="9729" max="9729" width="30.7109375" style="43" customWidth="1"/>
    <col min="9730" max="9731" width="20.7109375" style="43" customWidth="1"/>
    <col min="9732" max="9732" width="21.42578125" style="43" customWidth="1"/>
    <col min="9733" max="9984" width="11.5703125" style="43"/>
    <col min="9985" max="9985" width="30.7109375" style="43" customWidth="1"/>
    <col min="9986" max="9987" width="20.7109375" style="43" customWidth="1"/>
    <col min="9988" max="9988" width="21.42578125" style="43" customWidth="1"/>
    <col min="9989" max="10240" width="11.5703125" style="43"/>
    <col min="10241" max="10241" width="30.7109375" style="43" customWidth="1"/>
    <col min="10242" max="10243" width="20.7109375" style="43" customWidth="1"/>
    <col min="10244" max="10244" width="21.42578125" style="43" customWidth="1"/>
    <col min="10245" max="10496" width="11.5703125" style="43"/>
    <col min="10497" max="10497" width="30.7109375" style="43" customWidth="1"/>
    <col min="10498" max="10499" width="20.7109375" style="43" customWidth="1"/>
    <col min="10500" max="10500" width="21.42578125" style="43" customWidth="1"/>
    <col min="10501" max="10752" width="11.5703125" style="43"/>
    <col min="10753" max="10753" width="30.7109375" style="43" customWidth="1"/>
    <col min="10754" max="10755" width="20.7109375" style="43" customWidth="1"/>
    <col min="10756" max="10756" width="21.42578125" style="43" customWidth="1"/>
    <col min="10757" max="11008" width="11.5703125" style="43"/>
    <col min="11009" max="11009" width="30.7109375" style="43" customWidth="1"/>
    <col min="11010" max="11011" width="20.7109375" style="43" customWidth="1"/>
    <col min="11012" max="11012" width="21.42578125" style="43" customWidth="1"/>
    <col min="11013" max="11264" width="11.5703125" style="43"/>
    <col min="11265" max="11265" width="30.7109375" style="43" customWidth="1"/>
    <col min="11266" max="11267" width="20.7109375" style="43" customWidth="1"/>
    <col min="11268" max="11268" width="21.42578125" style="43" customWidth="1"/>
    <col min="11269" max="11520" width="11.5703125" style="43"/>
    <col min="11521" max="11521" width="30.7109375" style="43" customWidth="1"/>
    <col min="11522" max="11523" width="20.7109375" style="43" customWidth="1"/>
    <col min="11524" max="11524" width="21.42578125" style="43" customWidth="1"/>
    <col min="11525" max="11776" width="11.5703125" style="43"/>
    <col min="11777" max="11777" width="30.7109375" style="43" customWidth="1"/>
    <col min="11778" max="11779" width="20.7109375" style="43" customWidth="1"/>
    <col min="11780" max="11780" width="21.42578125" style="43" customWidth="1"/>
    <col min="11781" max="12032" width="11.5703125" style="43"/>
    <col min="12033" max="12033" width="30.7109375" style="43" customWidth="1"/>
    <col min="12034" max="12035" width="20.7109375" style="43" customWidth="1"/>
    <col min="12036" max="12036" width="21.42578125" style="43" customWidth="1"/>
    <col min="12037" max="12288" width="11.5703125" style="43"/>
    <col min="12289" max="12289" width="30.7109375" style="43" customWidth="1"/>
    <col min="12290" max="12291" width="20.7109375" style="43" customWidth="1"/>
    <col min="12292" max="12292" width="21.42578125" style="43" customWidth="1"/>
    <col min="12293" max="12544" width="11.5703125" style="43"/>
    <col min="12545" max="12545" width="30.7109375" style="43" customWidth="1"/>
    <col min="12546" max="12547" width="20.7109375" style="43" customWidth="1"/>
    <col min="12548" max="12548" width="21.42578125" style="43" customWidth="1"/>
    <col min="12549" max="12800" width="11.5703125" style="43"/>
    <col min="12801" max="12801" width="30.7109375" style="43" customWidth="1"/>
    <col min="12802" max="12803" width="20.7109375" style="43" customWidth="1"/>
    <col min="12804" max="12804" width="21.42578125" style="43" customWidth="1"/>
    <col min="12805" max="13056" width="11.5703125" style="43"/>
    <col min="13057" max="13057" width="30.7109375" style="43" customWidth="1"/>
    <col min="13058" max="13059" width="20.7109375" style="43" customWidth="1"/>
    <col min="13060" max="13060" width="21.42578125" style="43" customWidth="1"/>
    <col min="13061" max="13312" width="11.5703125" style="43"/>
    <col min="13313" max="13313" width="30.7109375" style="43" customWidth="1"/>
    <col min="13314" max="13315" width="20.7109375" style="43" customWidth="1"/>
    <col min="13316" max="13316" width="21.42578125" style="43" customWidth="1"/>
    <col min="13317" max="13568" width="11.5703125" style="43"/>
    <col min="13569" max="13569" width="30.7109375" style="43" customWidth="1"/>
    <col min="13570" max="13571" width="20.7109375" style="43" customWidth="1"/>
    <col min="13572" max="13572" width="21.42578125" style="43" customWidth="1"/>
    <col min="13573" max="13824" width="11.5703125" style="43"/>
    <col min="13825" max="13825" width="30.7109375" style="43" customWidth="1"/>
    <col min="13826" max="13827" width="20.7109375" style="43" customWidth="1"/>
    <col min="13828" max="13828" width="21.42578125" style="43" customWidth="1"/>
    <col min="13829" max="14080" width="11.5703125" style="43"/>
    <col min="14081" max="14081" width="30.7109375" style="43" customWidth="1"/>
    <col min="14082" max="14083" width="20.7109375" style="43" customWidth="1"/>
    <col min="14084" max="14084" width="21.42578125" style="43" customWidth="1"/>
    <col min="14085" max="14336" width="11.5703125" style="43"/>
    <col min="14337" max="14337" width="30.7109375" style="43" customWidth="1"/>
    <col min="14338" max="14339" width="20.7109375" style="43" customWidth="1"/>
    <col min="14340" max="14340" width="21.42578125" style="43" customWidth="1"/>
    <col min="14341" max="14592" width="11.5703125" style="43"/>
    <col min="14593" max="14593" width="30.7109375" style="43" customWidth="1"/>
    <col min="14594" max="14595" width="20.7109375" style="43" customWidth="1"/>
    <col min="14596" max="14596" width="21.42578125" style="43" customWidth="1"/>
    <col min="14597" max="14848" width="11.5703125" style="43"/>
    <col min="14849" max="14849" width="30.7109375" style="43" customWidth="1"/>
    <col min="14850" max="14851" width="20.7109375" style="43" customWidth="1"/>
    <col min="14852" max="14852" width="21.42578125" style="43" customWidth="1"/>
    <col min="14853" max="15104" width="11.5703125" style="43"/>
    <col min="15105" max="15105" width="30.7109375" style="43" customWidth="1"/>
    <col min="15106" max="15107" width="20.7109375" style="43" customWidth="1"/>
    <col min="15108" max="15108" width="21.42578125" style="43" customWidth="1"/>
    <col min="15109" max="15360" width="11.5703125" style="43"/>
    <col min="15361" max="15361" width="30.7109375" style="43" customWidth="1"/>
    <col min="15362" max="15363" width="20.7109375" style="43" customWidth="1"/>
    <col min="15364" max="15364" width="21.42578125" style="43" customWidth="1"/>
    <col min="15365" max="15616" width="11.5703125" style="43"/>
    <col min="15617" max="15617" width="30.7109375" style="43" customWidth="1"/>
    <col min="15618" max="15619" width="20.7109375" style="43" customWidth="1"/>
    <col min="15620" max="15620" width="21.42578125" style="43" customWidth="1"/>
    <col min="15621" max="15872" width="11.5703125" style="43"/>
    <col min="15873" max="15873" width="30.7109375" style="43" customWidth="1"/>
    <col min="15874" max="15875" width="20.7109375" style="43" customWidth="1"/>
    <col min="15876" max="15876" width="21.42578125" style="43" customWidth="1"/>
    <col min="15877" max="16128" width="11.5703125" style="43"/>
    <col min="16129" max="16129" width="30.7109375" style="43" customWidth="1"/>
    <col min="16130" max="16131" width="20.7109375" style="43" customWidth="1"/>
    <col min="16132" max="16132" width="21.42578125" style="43" customWidth="1"/>
    <col min="16133" max="16384" width="11.5703125" style="43"/>
  </cols>
  <sheetData>
    <row r="1" spans="1:7" s="79" customFormat="1" ht="53.45" customHeight="1">
      <c r="A1" s="82" t="s">
        <v>626</v>
      </c>
      <c r="B1" s="82"/>
      <c r="C1" s="82"/>
      <c r="D1" s="82"/>
      <c r="E1" s="81"/>
      <c r="F1" s="81"/>
      <c r="G1" s="81"/>
    </row>
    <row r="13" spans="1:7" s="131" customFormat="1"/>
    <row r="14" spans="1:7" ht="18" customHeight="1"/>
    <row r="15" spans="1:7" ht="18" customHeight="1"/>
    <row r="16" spans="1:7" ht="18" customHeight="1"/>
    <row r="29" spans="1:4">
      <c r="A29" s="969"/>
    </row>
    <row r="30" spans="1:4" ht="13.5" thickBot="1"/>
    <row r="31" spans="1:4" ht="18" customHeight="1" thickBot="1">
      <c r="A31" s="129"/>
      <c r="B31" s="359" t="s">
        <v>504</v>
      </c>
      <c r="C31" s="386" t="s">
        <v>505</v>
      </c>
      <c r="D31" s="387" t="s">
        <v>506</v>
      </c>
    </row>
    <row r="32" spans="1:4" ht="21" customHeight="1">
      <c r="A32" s="915" t="s">
        <v>502</v>
      </c>
      <c r="B32" s="997">
        <v>116</v>
      </c>
      <c r="C32" s="998">
        <v>44</v>
      </c>
      <c r="D32" s="999">
        <v>160</v>
      </c>
    </row>
    <row r="33" spans="1:4" ht="21" customHeight="1" thickBot="1">
      <c r="A33" s="916" t="s">
        <v>503</v>
      </c>
      <c r="B33" s="1000">
        <v>40</v>
      </c>
      <c r="C33" s="1001">
        <v>67</v>
      </c>
      <c r="D33" s="1002">
        <v>107</v>
      </c>
    </row>
    <row r="34" spans="1:4" ht="21" customHeight="1" thickBot="1">
      <c r="A34" s="939" t="s">
        <v>507</v>
      </c>
      <c r="B34" s="933">
        <f>SUM(B32:B33)</f>
        <v>156</v>
      </c>
      <c r="C34" s="934">
        <f>SUM(C32:C33)</f>
        <v>111</v>
      </c>
      <c r="D34" s="935">
        <f>SUM(D32:D33)</f>
        <v>267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workbookViewId="0">
      <selection activeCell="A25" sqref="A25"/>
    </sheetView>
  </sheetViews>
  <sheetFormatPr baseColWidth="10" defaultRowHeight="12.75"/>
  <cols>
    <col min="1" max="1" width="43.7109375" style="43" customWidth="1"/>
    <col min="2" max="2" width="26.85546875" style="43" customWidth="1"/>
    <col min="3" max="3" width="13.28515625" style="43" customWidth="1"/>
    <col min="4" max="4" width="21" style="43" customWidth="1"/>
    <col min="5" max="256" width="11.5703125" style="43"/>
    <col min="257" max="257" width="43.7109375" style="43" customWidth="1"/>
    <col min="258" max="258" width="26.85546875" style="43" customWidth="1"/>
    <col min="259" max="259" width="13.28515625" style="43" customWidth="1"/>
    <col min="260" max="260" width="21" style="43" customWidth="1"/>
    <col min="261" max="512" width="11.5703125" style="43"/>
    <col min="513" max="513" width="43.7109375" style="43" customWidth="1"/>
    <col min="514" max="514" width="26.85546875" style="43" customWidth="1"/>
    <col min="515" max="515" width="13.28515625" style="43" customWidth="1"/>
    <col min="516" max="516" width="21" style="43" customWidth="1"/>
    <col min="517" max="768" width="11.5703125" style="43"/>
    <col min="769" max="769" width="43.7109375" style="43" customWidth="1"/>
    <col min="770" max="770" width="26.85546875" style="43" customWidth="1"/>
    <col min="771" max="771" width="13.28515625" style="43" customWidth="1"/>
    <col min="772" max="772" width="21" style="43" customWidth="1"/>
    <col min="773" max="1024" width="11.5703125" style="43"/>
    <col min="1025" max="1025" width="43.7109375" style="43" customWidth="1"/>
    <col min="1026" max="1026" width="26.85546875" style="43" customWidth="1"/>
    <col min="1027" max="1027" width="13.28515625" style="43" customWidth="1"/>
    <col min="1028" max="1028" width="21" style="43" customWidth="1"/>
    <col min="1029" max="1280" width="11.5703125" style="43"/>
    <col min="1281" max="1281" width="43.7109375" style="43" customWidth="1"/>
    <col min="1282" max="1282" width="26.85546875" style="43" customWidth="1"/>
    <col min="1283" max="1283" width="13.28515625" style="43" customWidth="1"/>
    <col min="1284" max="1284" width="21" style="43" customWidth="1"/>
    <col min="1285" max="1536" width="11.5703125" style="43"/>
    <col min="1537" max="1537" width="43.7109375" style="43" customWidth="1"/>
    <col min="1538" max="1538" width="26.85546875" style="43" customWidth="1"/>
    <col min="1539" max="1539" width="13.28515625" style="43" customWidth="1"/>
    <col min="1540" max="1540" width="21" style="43" customWidth="1"/>
    <col min="1541" max="1792" width="11.5703125" style="43"/>
    <col min="1793" max="1793" width="43.7109375" style="43" customWidth="1"/>
    <col min="1794" max="1794" width="26.85546875" style="43" customWidth="1"/>
    <col min="1795" max="1795" width="13.28515625" style="43" customWidth="1"/>
    <col min="1796" max="1796" width="21" style="43" customWidth="1"/>
    <col min="1797" max="2048" width="11.5703125" style="43"/>
    <col min="2049" max="2049" width="43.7109375" style="43" customWidth="1"/>
    <col min="2050" max="2050" width="26.85546875" style="43" customWidth="1"/>
    <col min="2051" max="2051" width="13.28515625" style="43" customWidth="1"/>
    <col min="2052" max="2052" width="21" style="43" customWidth="1"/>
    <col min="2053" max="2304" width="11.5703125" style="43"/>
    <col min="2305" max="2305" width="43.7109375" style="43" customWidth="1"/>
    <col min="2306" max="2306" width="26.85546875" style="43" customWidth="1"/>
    <col min="2307" max="2307" width="13.28515625" style="43" customWidth="1"/>
    <col min="2308" max="2308" width="21" style="43" customWidth="1"/>
    <col min="2309" max="2560" width="11.5703125" style="43"/>
    <col min="2561" max="2561" width="43.7109375" style="43" customWidth="1"/>
    <col min="2562" max="2562" width="26.85546875" style="43" customWidth="1"/>
    <col min="2563" max="2563" width="13.28515625" style="43" customWidth="1"/>
    <col min="2564" max="2564" width="21" style="43" customWidth="1"/>
    <col min="2565" max="2816" width="11.5703125" style="43"/>
    <col min="2817" max="2817" width="43.7109375" style="43" customWidth="1"/>
    <col min="2818" max="2818" width="26.85546875" style="43" customWidth="1"/>
    <col min="2819" max="2819" width="13.28515625" style="43" customWidth="1"/>
    <col min="2820" max="2820" width="21" style="43" customWidth="1"/>
    <col min="2821" max="3072" width="11.5703125" style="43"/>
    <col min="3073" max="3073" width="43.7109375" style="43" customWidth="1"/>
    <col min="3074" max="3074" width="26.85546875" style="43" customWidth="1"/>
    <col min="3075" max="3075" width="13.28515625" style="43" customWidth="1"/>
    <col min="3076" max="3076" width="21" style="43" customWidth="1"/>
    <col min="3077" max="3328" width="11.5703125" style="43"/>
    <col min="3329" max="3329" width="43.7109375" style="43" customWidth="1"/>
    <col min="3330" max="3330" width="26.85546875" style="43" customWidth="1"/>
    <col min="3331" max="3331" width="13.28515625" style="43" customWidth="1"/>
    <col min="3332" max="3332" width="21" style="43" customWidth="1"/>
    <col min="3333" max="3584" width="11.5703125" style="43"/>
    <col min="3585" max="3585" width="43.7109375" style="43" customWidth="1"/>
    <col min="3586" max="3586" width="26.85546875" style="43" customWidth="1"/>
    <col min="3587" max="3587" width="13.28515625" style="43" customWidth="1"/>
    <col min="3588" max="3588" width="21" style="43" customWidth="1"/>
    <col min="3589" max="3840" width="11.5703125" style="43"/>
    <col min="3841" max="3841" width="43.7109375" style="43" customWidth="1"/>
    <col min="3842" max="3842" width="26.85546875" style="43" customWidth="1"/>
    <col min="3843" max="3843" width="13.28515625" style="43" customWidth="1"/>
    <col min="3844" max="3844" width="21" style="43" customWidth="1"/>
    <col min="3845" max="4096" width="11.5703125" style="43"/>
    <col min="4097" max="4097" width="43.7109375" style="43" customWidth="1"/>
    <col min="4098" max="4098" width="26.85546875" style="43" customWidth="1"/>
    <col min="4099" max="4099" width="13.28515625" style="43" customWidth="1"/>
    <col min="4100" max="4100" width="21" style="43" customWidth="1"/>
    <col min="4101" max="4352" width="11.5703125" style="43"/>
    <col min="4353" max="4353" width="43.7109375" style="43" customWidth="1"/>
    <col min="4354" max="4354" width="26.85546875" style="43" customWidth="1"/>
    <col min="4355" max="4355" width="13.28515625" style="43" customWidth="1"/>
    <col min="4356" max="4356" width="21" style="43" customWidth="1"/>
    <col min="4357" max="4608" width="11.5703125" style="43"/>
    <col min="4609" max="4609" width="43.7109375" style="43" customWidth="1"/>
    <col min="4610" max="4610" width="26.85546875" style="43" customWidth="1"/>
    <col min="4611" max="4611" width="13.28515625" style="43" customWidth="1"/>
    <col min="4612" max="4612" width="21" style="43" customWidth="1"/>
    <col min="4613" max="4864" width="11.5703125" style="43"/>
    <col min="4865" max="4865" width="43.7109375" style="43" customWidth="1"/>
    <col min="4866" max="4866" width="26.85546875" style="43" customWidth="1"/>
    <col min="4867" max="4867" width="13.28515625" style="43" customWidth="1"/>
    <col min="4868" max="4868" width="21" style="43" customWidth="1"/>
    <col min="4869" max="5120" width="11.5703125" style="43"/>
    <col min="5121" max="5121" width="43.7109375" style="43" customWidth="1"/>
    <col min="5122" max="5122" width="26.85546875" style="43" customWidth="1"/>
    <col min="5123" max="5123" width="13.28515625" style="43" customWidth="1"/>
    <col min="5124" max="5124" width="21" style="43" customWidth="1"/>
    <col min="5125" max="5376" width="11.5703125" style="43"/>
    <col min="5377" max="5377" width="43.7109375" style="43" customWidth="1"/>
    <col min="5378" max="5378" width="26.85546875" style="43" customWidth="1"/>
    <col min="5379" max="5379" width="13.28515625" style="43" customWidth="1"/>
    <col min="5380" max="5380" width="21" style="43" customWidth="1"/>
    <col min="5381" max="5632" width="11.5703125" style="43"/>
    <col min="5633" max="5633" width="43.7109375" style="43" customWidth="1"/>
    <col min="5634" max="5634" width="26.85546875" style="43" customWidth="1"/>
    <col min="5635" max="5635" width="13.28515625" style="43" customWidth="1"/>
    <col min="5636" max="5636" width="21" style="43" customWidth="1"/>
    <col min="5637" max="5888" width="11.5703125" style="43"/>
    <col min="5889" max="5889" width="43.7109375" style="43" customWidth="1"/>
    <col min="5890" max="5890" width="26.85546875" style="43" customWidth="1"/>
    <col min="5891" max="5891" width="13.28515625" style="43" customWidth="1"/>
    <col min="5892" max="5892" width="21" style="43" customWidth="1"/>
    <col min="5893" max="6144" width="11.5703125" style="43"/>
    <col min="6145" max="6145" width="43.7109375" style="43" customWidth="1"/>
    <col min="6146" max="6146" width="26.85546875" style="43" customWidth="1"/>
    <col min="6147" max="6147" width="13.28515625" style="43" customWidth="1"/>
    <col min="6148" max="6148" width="21" style="43" customWidth="1"/>
    <col min="6149" max="6400" width="11.5703125" style="43"/>
    <col min="6401" max="6401" width="43.7109375" style="43" customWidth="1"/>
    <col min="6402" max="6402" width="26.85546875" style="43" customWidth="1"/>
    <col min="6403" max="6403" width="13.28515625" style="43" customWidth="1"/>
    <col min="6404" max="6404" width="21" style="43" customWidth="1"/>
    <col min="6405" max="6656" width="11.5703125" style="43"/>
    <col min="6657" max="6657" width="43.7109375" style="43" customWidth="1"/>
    <col min="6658" max="6658" width="26.85546875" style="43" customWidth="1"/>
    <col min="6659" max="6659" width="13.28515625" style="43" customWidth="1"/>
    <col min="6660" max="6660" width="21" style="43" customWidth="1"/>
    <col min="6661" max="6912" width="11.5703125" style="43"/>
    <col min="6913" max="6913" width="43.7109375" style="43" customWidth="1"/>
    <col min="6914" max="6914" width="26.85546875" style="43" customWidth="1"/>
    <col min="6915" max="6915" width="13.28515625" style="43" customWidth="1"/>
    <col min="6916" max="6916" width="21" style="43" customWidth="1"/>
    <col min="6917" max="7168" width="11.5703125" style="43"/>
    <col min="7169" max="7169" width="43.7109375" style="43" customWidth="1"/>
    <col min="7170" max="7170" width="26.85546875" style="43" customWidth="1"/>
    <col min="7171" max="7171" width="13.28515625" style="43" customWidth="1"/>
    <col min="7172" max="7172" width="21" style="43" customWidth="1"/>
    <col min="7173" max="7424" width="11.5703125" style="43"/>
    <col min="7425" max="7425" width="43.7109375" style="43" customWidth="1"/>
    <col min="7426" max="7426" width="26.85546875" style="43" customWidth="1"/>
    <col min="7427" max="7427" width="13.28515625" style="43" customWidth="1"/>
    <col min="7428" max="7428" width="21" style="43" customWidth="1"/>
    <col min="7429" max="7680" width="11.5703125" style="43"/>
    <col min="7681" max="7681" width="43.7109375" style="43" customWidth="1"/>
    <col min="7682" max="7682" width="26.85546875" style="43" customWidth="1"/>
    <col min="7683" max="7683" width="13.28515625" style="43" customWidth="1"/>
    <col min="7684" max="7684" width="21" style="43" customWidth="1"/>
    <col min="7685" max="7936" width="11.5703125" style="43"/>
    <col min="7937" max="7937" width="43.7109375" style="43" customWidth="1"/>
    <col min="7938" max="7938" width="26.85546875" style="43" customWidth="1"/>
    <col min="7939" max="7939" width="13.28515625" style="43" customWidth="1"/>
    <col min="7940" max="7940" width="21" style="43" customWidth="1"/>
    <col min="7941" max="8192" width="11.5703125" style="43"/>
    <col min="8193" max="8193" width="43.7109375" style="43" customWidth="1"/>
    <col min="8194" max="8194" width="26.85546875" style="43" customWidth="1"/>
    <col min="8195" max="8195" width="13.28515625" style="43" customWidth="1"/>
    <col min="8196" max="8196" width="21" style="43" customWidth="1"/>
    <col min="8197" max="8448" width="11.5703125" style="43"/>
    <col min="8449" max="8449" width="43.7109375" style="43" customWidth="1"/>
    <col min="8450" max="8450" width="26.85546875" style="43" customWidth="1"/>
    <col min="8451" max="8451" width="13.28515625" style="43" customWidth="1"/>
    <col min="8452" max="8452" width="21" style="43" customWidth="1"/>
    <col min="8453" max="8704" width="11.5703125" style="43"/>
    <col min="8705" max="8705" width="43.7109375" style="43" customWidth="1"/>
    <col min="8706" max="8706" width="26.85546875" style="43" customWidth="1"/>
    <col min="8707" max="8707" width="13.28515625" style="43" customWidth="1"/>
    <col min="8708" max="8708" width="21" style="43" customWidth="1"/>
    <col min="8709" max="8960" width="11.5703125" style="43"/>
    <col min="8961" max="8961" width="43.7109375" style="43" customWidth="1"/>
    <col min="8962" max="8962" width="26.85546875" style="43" customWidth="1"/>
    <col min="8963" max="8963" width="13.28515625" style="43" customWidth="1"/>
    <col min="8964" max="8964" width="21" style="43" customWidth="1"/>
    <col min="8965" max="9216" width="11.5703125" style="43"/>
    <col min="9217" max="9217" width="43.7109375" style="43" customWidth="1"/>
    <col min="9218" max="9218" width="26.85546875" style="43" customWidth="1"/>
    <col min="9219" max="9219" width="13.28515625" style="43" customWidth="1"/>
    <col min="9220" max="9220" width="21" style="43" customWidth="1"/>
    <col min="9221" max="9472" width="11.5703125" style="43"/>
    <col min="9473" max="9473" width="43.7109375" style="43" customWidth="1"/>
    <col min="9474" max="9474" width="26.85546875" style="43" customWidth="1"/>
    <col min="9475" max="9475" width="13.28515625" style="43" customWidth="1"/>
    <col min="9476" max="9476" width="21" style="43" customWidth="1"/>
    <col min="9477" max="9728" width="11.5703125" style="43"/>
    <col min="9729" max="9729" width="43.7109375" style="43" customWidth="1"/>
    <col min="9730" max="9730" width="26.85546875" style="43" customWidth="1"/>
    <col min="9731" max="9731" width="13.28515625" style="43" customWidth="1"/>
    <col min="9732" max="9732" width="21" style="43" customWidth="1"/>
    <col min="9733" max="9984" width="11.5703125" style="43"/>
    <col min="9985" max="9985" width="43.7109375" style="43" customWidth="1"/>
    <col min="9986" max="9986" width="26.85546875" style="43" customWidth="1"/>
    <col min="9987" max="9987" width="13.28515625" style="43" customWidth="1"/>
    <col min="9988" max="9988" width="21" style="43" customWidth="1"/>
    <col min="9989" max="10240" width="11.5703125" style="43"/>
    <col min="10241" max="10241" width="43.7109375" style="43" customWidth="1"/>
    <col min="10242" max="10242" width="26.85546875" style="43" customWidth="1"/>
    <col min="10243" max="10243" width="13.28515625" style="43" customWidth="1"/>
    <col min="10244" max="10244" width="21" style="43" customWidth="1"/>
    <col min="10245" max="10496" width="11.5703125" style="43"/>
    <col min="10497" max="10497" width="43.7109375" style="43" customWidth="1"/>
    <col min="10498" max="10498" width="26.85546875" style="43" customWidth="1"/>
    <col min="10499" max="10499" width="13.28515625" style="43" customWidth="1"/>
    <col min="10500" max="10500" width="21" style="43" customWidth="1"/>
    <col min="10501" max="10752" width="11.5703125" style="43"/>
    <col min="10753" max="10753" width="43.7109375" style="43" customWidth="1"/>
    <col min="10754" max="10754" width="26.85546875" style="43" customWidth="1"/>
    <col min="10755" max="10755" width="13.28515625" style="43" customWidth="1"/>
    <col min="10756" max="10756" width="21" style="43" customWidth="1"/>
    <col min="10757" max="11008" width="11.5703125" style="43"/>
    <col min="11009" max="11009" width="43.7109375" style="43" customWidth="1"/>
    <col min="11010" max="11010" width="26.85546875" style="43" customWidth="1"/>
    <col min="11011" max="11011" width="13.28515625" style="43" customWidth="1"/>
    <col min="11012" max="11012" width="21" style="43" customWidth="1"/>
    <col min="11013" max="11264" width="11.5703125" style="43"/>
    <col min="11265" max="11265" width="43.7109375" style="43" customWidth="1"/>
    <col min="11266" max="11266" width="26.85546875" style="43" customWidth="1"/>
    <col min="11267" max="11267" width="13.28515625" style="43" customWidth="1"/>
    <col min="11268" max="11268" width="21" style="43" customWidth="1"/>
    <col min="11269" max="11520" width="11.5703125" style="43"/>
    <col min="11521" max="11521" width="43.7109375" style="43" customWidth="1"/>
    <col min="11522" max="11522" width="26.85546875" style="43" customWidth="1"/>
    <col min="11523" max="11523" width="13.28515625" style="43" customWidth="1"/>
    <col min="11524" max="11524" width="21" style="43" customWidth="1"/>
    <col min="11525" max="11776" width="11.5703125" style="43"/>
    <col min="11777" max="11777" width="43.7109375" style="43" customWidth="1"/>
    <col min="11778" max="11778" width="26.85546875" style="43" customWidth="1"/>
    <col min="11779" max="11779" width="13.28515625" style="43" customWidth="1"/>
    <col min="11780" max="11780" width="21" style="43" customWidth="1"/>
    <col min="11781" max="12032" width="11.5703125" style="43"/>
    <col min="12033" max="12033" width="43.7109375" style="43" customWidth="1"/>
    <col min="12034" max="12034" width="26.85546875" style="43" customWidth="1"/>
    <col min="12035" max="12035" width="13.28515625" style="43" customWidth="1"/>
    <col min="12036" max="12036" width="21" style="43" customWidth="1"/>
    <col min="12037" max="12288" width="11.5703125" style="43"/>
    <col min="12289" max="12289" width="43.7109375" style="43" customWidth="1"/>
    <col min="12290" max="12290" width="26.85546875" style="43" customWidth="1"/>
    <col min="12291" max="12291" width="13.28515625" style="43" customWidth="1"/>
    <col min="12292" max="12292" width="21" style="43" customWidth="1"/>
    <col min="12293" max="12544" width="11.5703125" style="43"/>
    <col min="12545" max="12545" width="43.7109375" style="43" customWidth="1"/>
    <col min="12546" max="12546" width="26.85546875" style="43" customWidth="1"/>
    <col min="12547" max="12547" width="13.28515625" style="43" customWidth="1"/>
    <col min="12548" max="12548" width="21" style="43" customWidth="1"/>
    <col min="12549" max="12800" width="11.5703125" style="43"/>
    <col min="12801" max="12801" width="43.7109375" style="43" customWidth="1"/>
    <col min="12802" max="12802" width="26.85546875" style="43" customWidth="1"/>
    <col min="12803" max="12803" width="13.28515625" style="43" customWidth="1"/>
    <col min="12804" max="12804" width="21" style="43" customWidth="1"/>
    <col min="12805" max="13056" width="11.5703125" style="43"/>
    <col min="13057" max="13057" width="43.7109375" style="43" customWidth="1"/>
    <col min="13058" max="13058" width="26.85546875" style="43" customWidth="1"/>
    <col min="13059" max="13059" width="13.28515625" style="43" customWidth="1"/>
    <col min="13060" max="13060" width="21" style="43" customWidth="1"/>
    <col min="13061" max="13312" width="11.5703125" style="43"/>
    <col min="13313" max="13313" width="43.7109375" style="43" customWidth="1"/>
    <col min="13314" max="13314" width="26.85546875" style="43" customWidth="1"/>
    <col min="13315" max="13315" width="13.28515625" style="43" customWidth="1"/>
    <col min="13316" max="13316" width="21" style="43" customWidth="1"/>
    <col min="13317" max="13568" width="11.5703125" style="43"/>
    <col min="13569" max="13569" width="43.7109375" style="43" customWidth="1"/>
    <col min="13570" max="13570" width="26.85546875" style="43" customWidth="1"/>
    <col min="13571" max="13571" width="13.28515625" style="43" customWidth="1"/>
    <col min="13572" max="13572" width="21" style="43" customWidth="1"/>
    <col min="13573" max="13824" width="11.5703125" style="43"/>
    <col min="13825" max="13825" width="43.7109375" style="43" customWidth="1"/>
    <col min="13826" max="13826" width="26.85546875" style="43" customWidth="1"/>
    <col min="13827" max="13827" width="13.28515625" style="43" customWidth="1"/>
    <col min="13828" max="13828" width="21" style="43" customWidth="1"/>
    <col min="13829" max="14080" width="11.5703125" style="43"/>
    <col min="14081" max="14081" width="43.7109375" style="43" customWidth="1"/>
    <col min="14082" max="14082" width="26.85546875" style="43" customWidth="1"/>
    <col min="14083" max="14083" width="13.28515625" style="43" customWidth="1"/>
    <col min="14084" max="14084" width="21" style="43" customWidth="1"/>
    <col min="14085" max="14336" width="11.5703125" style="43"/>
    <col min="14337" max="14337" width="43.7109375" style="43" customWidth="1"/>
    <col min="14338" max="14338" width="26.85546875" style="43" customWidth="1"/>
    <col min="14339" max="14339" width="13.28515625" style="43" customWidth="1"/>
    <col min="14340" max="14340" width="21" style="43" customWidth="1"/>
    <col min="14341" max="14592" width="11.5703125" style="43"/>
    <col min="14593" max="14593" width="43.7109375" style="43" customWidth="1"/>
    <col min="14594" max="14594" width="26.85546875" style="43" customWidth="1"/>
    <col min="14595" max="14595" width="13.28515625" style="43" customWidth="1"/>
    <col min="14596" max="14596" width="21" style="43" customWidth="1"/>
    <col min="14597" max="14848" width="11.5703125" style="43"/>
    <col min="14849" max="14849" width="43.7109375" style="43" customWidth="1"/>
    <col min="14850" max="14850" width="26.85546875" style="43" customWidth="1"/>
    <col min="14851" max="14851" width="13.28515625" style="43" customWidth="1"/>
    <col min="14852" max="14852" width="21" style="43" customWidth="1"/>
    <col min="14853" max="15104" width="11.5703125" style="43"/>
    <col min="15105" max="15105" width="43.7109375" style="43" customWidth="1"/>
    <col min="15106" max="15106" width="26.85546875" style="43" customWidth="1"/>
    <col min="15107" max="15107" width="13.28515625" style="43" customWidth="1"/>
    <col min="15108" max="15108" width="21" style="43" customWidth="1"/>
    <col min="15109" max="15360" width="11.5703125" style="43"/>
    <col min="15361" max="15361" width="43.7109375" style="43" customWidth="1"/>
    <col min="15362" max="15362" width="26.85546875" style="43" customWidth="1"/>
    <col min="15363" max="15363" width="13.28515625" style="43" customWidth="1"/>
    <col min="15364" max="15364" width="21" style="43" customWidth="1"/>
    <col min="15365" max="15616" width="11.5703125" style="43"/>
    <col min="15617" max="15617" width="43.7109375" style="43" customWidth="1"/>
    <col min="15618" max="15618" width="26.85546875" style="43" customWidth="1"/>
    <col min="15619" max="15619" width="13.28515625" style="43" customWidth="1"/>
    <col min="15620" max="15620" width="21" style="43" customWidth="1"/>
    <col min="15621" max="15872" width="11.5703125" style="43"/>
    <col min="15873" max="15873" width="43.7109375" style="43" customWidth="1"/>
    <col min="15874" max="15874" width="26.85546875" style="43" customWidth="1"/>
    <col min="15875" max="15875" width="13.28515625" style="43" customWidth="1"/>
    <col min="15876" max="15876" width="21" style="43" customWidth="1"/>
    <col min="15877" max="16128" width="11.5703125" style="43"/>
    <col min="16129" max="16129" width="43.7109375" style="43" customWidth="1"/>
    <col min="16130" max="16130" width="26.85546875" style="43" customWidth="1"/>
    <col min="16131" max="16131" width="13.28515625" style="43" customWidth="1"/>
    <col min="16132" max="16132" width="21" style="43" customWidth="1"/>
    <col min="16133" max="16384" width="11.5703125" style="43"/>
  </cols>
  <sheetData>
    <row r="1" spans="1:7" s="79" customFormat="1" ht="53.45" customHeight="1">
      <c r="A1" s="82" t="s">
        <v>625</v>
      </c>
      <c r="B1" s="82"/>
      <c r="C1" s="82"/>
      <c r="D1" s="81"/>
      <c r="E1" s="81"/>
      <c r="F1" s="81"/>
      <c r="G1" s="81"/>
    </row>
    <row r="14" spans="1:7" ht="13.5" thickBot="1"/>
    <row r="15" spans="1:7" ht="27" customHeight="1" thickBot="1">
      <c r="A15" s="133"/>
      <c r="B15" s="130" t="s">
        <v>257</v>
      </c>
    </row>
    <row r="16" spans="1:7" s="46" customFormat="1" ht="18" customHeight="1">
      <c r="E16"/>
    </row>
    <row r="17" spans="1:5" s="46" customFormat="1" ht="18" customHeight="1">
      <c r="E17"/>
    </row>
    <row r="18" spans="1:5" s="46" customFormat="1" ht="18" customHeight="1">
      <c r="E18"/>
    </row>
    <row r="19" spans="1:5" s="46" customFormat="1" ht="18" customHeight="1">
      <c r="E19"/>
    </row>
    <row r="20" spans="1:5" ht="18" customHeight="1"/>
    <row r="21" spans="1:5" ht="18" customHeight="1"/>
    <row r="25" spans="1:5">
      <c r="A25" s="969"/>
    </row>
    <row r="26" spans="1:5" ht="13.5" thickBot="1"/>
    <row r="27" spans="1:5" ht="18" customHeight="1">
      <c r="A27" s="385" t="s">
        <v>508</v>
      </c>
      <c r="B27" s="999">
        <v>129</v>
      </c>
    </row>
    <row r="28" spans="1:5" ht="18" customHeight="1">
      <c r="A28" s="917" t="s">
        <v>509</v>
      </c>
      <c r="B28" s="1003">
        <v>16</v>
      </c>
    </row>
    <row r="29" spans="1:5" ht="18" customHeight="1">
      <c r="A29" s="917" t="s">
        <v>510</v>
      </c>
      <c r="B29" s="1003">
        <v>6</v>
      </c>
    </row>
    <row r="30" spans="1:5" ht="18" customHeight="1">
      <c r="A30" s="917" t="s">
        <v>511</v>
      </c>
      <c r="B30" s="1003">
        <v>5</v>
      </c>
    </row>
    <row r="31" spans="1:5" ht="18" customHeight="1" thickBot="1">
      <c r="A31" s="918" t="s">
        <v>505</v>
      </c>
      <c r="B31" s="1002">
        <v>111</v>
      </c>
    </row>
    <row r="32" spans="1:5" ht="18" customHeight="1" thickBot="1">
      <c r="A32" s="919" t="s">
        <v>672</v>
      </c>
      <c r="B32" s="920">
        <f>SUM(B27:B31)</f>
        <v>267</v>
      </c>
    </row>
    <row r="35" spans="1:1">
      <c r="A35" s="83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zoomScaleNormal="100" workbookViewId="0">
      <selection activeCell="O25" sqref="O25"/>
    </sheetView>
  </sheetViews>
  <sheetFormatPr baseColWidth="10" defaultRowHeight="12.75"/>
  <cols>
    <col min="1" max="1" width="37.7109375" style="43" customWidth="1"/>
    <col min="2" max="2" width="11.85546875" style="43" customWidth="1"/>
    <col min="3" max="3" width="13.42578125" style="43" customWidth="1"/>
    <col min="4" max="4" width="12" style="43" customWidth="1"/>
    <col min="5" max="5" width="13.140625" style="43" customWidth="1"/>
    <col min="6" max="6" width="2.28515625" style="43" customWidth="1"/>
    <col min="7" max="7" width="12.28515625" style="43" customWidth="1"/>
    <col min="8" max="8" width="9.7109375" style="43" customWidth="1"/>
    <col min="9" max="9" width="11.42578125" style="43" customWidth="1"/>
    <col min="10" max="10" width="9.7109375" style="43" customWidth="1"/>
    <col min="11" max="256" width="11.5703125" style="43"/>
    <col min="257" max="257" width="43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2.7109375" style="43" customWidth="1"/>
    <col min="266" max="266" width="9.7109375" style="43" customWidth="1"/>
    <col min="267" max="512" width="11.5703125" style="43"/>
    <col min="513" max="513" width="43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2.7109375" style="43" customWidth="1"/>
    <col min="522" max="522" width="9.7109375" style="43" customWidth="1"/>
    <col min="523" max="768" width="11.5703125" style="43"/>
    <col min="769" max="769" width="43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2.7109375" style="43" customWidth="1"/>
    <col min="778" max="778" width="9.7109375" style="43" customWidth="1"/>
    <col min="779" max="1024" width="11.5703125" style="43"/>
    <col min="1025" max="1025" width="43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2.7109375" style="43" customWidth="1"/>
    <col min="1034" max="1034" width="9.7109375" style="43" customWidth="1"/>
    <col min="1035" max="1280" width="11.5703125" style="43"/>
    <col min="1281" max="1281" width="43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2.7109375" style="43" customWidth="1"/>
    <col min="1290" max="1290" width="9.7109375" style="43" customWidth="1"/>
    <col min="1291" max="1536" width="11.5703125" style="43"/>
    <col min="1537" max="1537" width="43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2.7109375" style="43" customWidth="1"/>
    <col min="1546" max="1546" width="9.7109375" style="43" customWidth="1"/>
    <col min="1547" max="1792" width="11.5703125" style="43"/>
    <col min="1793" max="1793" width="43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2.7109375" style="43" customWidth="1"/>
    <col min="1802" max="1802" width="9.7109375" style="43" customWidth="1"/>
    <col min="1803" max="2048" width="11.5703125" style="43"/>
    <col min="2049" max="2049" width="43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2.7109375" style="43" customWidth="1"/>
    <col min="2058" max="2058" width="9.7109375" style="43" customWidth="1"/>
    <col min="2059" max="2304" width="11.5703125" style="43"/>
    <col min="2305" max="2305" width="43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2.7109375" style="43" customWidth="1"/>
    <col min="2314" max="2314" width="9.7109375" style="43" customWidth="1"/>
    <col min="2315" max="2560" width="11.5703125" style="43"/>
    <col min="2561" max="2561" width="43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2.7109375" style="43" customWidth="1"/>
    <col min="2570" max="2570" width="9.7109375" style="43" customWidth="1"/>
    <col min="2571" max="2816" width="11.5703125" style="43"/>
    <col min="2817" max="2817" width="43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2.7109375" style="43" customWidth="1"/>
    <col min="2826" max="2826" width="9.7109375" style="43" customWidth="1"/>
    <col min="2827" max="3072" width="11.5703125" style="43"/>
    <col min="3073" max="3073" width="43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2.7109375" style="43" customWidth="1"/>
    <col min="3082" max="3082" width="9.7109375" style="43" customWidth="1"/>
    <col min="3083" max="3328" width="11.5703125" style="43"/>
    <col min="3329" max="3329" width="43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2.7109375" style="43" customWidth="1"/>
    <col min="3338" max="3338" width="9.7109375" style="43" customWidth="1"/>
    <col min="3339" max="3584" width="11.5703125" style="43"/>
    <col min="3585" max="3585" width="43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2.7109375" style="43" customWidth="1"/>
    <col min="3594" max="3594" width="9.7109375" style="43" customWidth="1"/>
    <col min="3595" max="3840" width="11.5703125" style="43"/>
    <col min="3841" max="3841" width="43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2.7109375" style="43" customWidth="1"/>
    <col min="3850" max="3850" width="9.7109375" style="43" customWidth="1"/>
    <col min="3851" max="4096" width="11.5703125" style="43"/>
    <col min="4097" max="4097" width="43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2.7109375" style="43" customWidth="1"/>
    <col min="4106" max="4106" width="9.7109375" style="43" customWidth="1"/>
    <col min="4107" max="4352" width="11.5703125" style="43"/>
    <col min="4353" max="4353" width="43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2.7109375" style="43" customWidth="1"/>
    <col min="4362" max="4362" width="9.7109375" style="43" customWidth="1"/>
    <col min="4363" max="4608" width="11.5703125" style="43"/>
    <col min="4609" max="4609" width="43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2.7109375" style="43" customWidth="1"/>
    <col min="4618" max="4618" width="9.7109375" style="43" customWidth="1"/>
    <col min="4619" max="4864" width="11.5703125" style="43"/>
    <col min="4865" max="4865" width="43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2.7109375" style="43" customWidth="1"/>
    <col min="4874" max="4874" width="9.7109375" style="43" customWidth="1"/>
    <col min="4875" max="5120" width="11.5703125" style="43"/>
    <col min="5121" max="5121" width="43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2.7109375" style="43" customWidth="1"/>
    <col min="5130" max="5130" width="9.7109375" style="43" customWidth="1"/>
    <col min="5131" max="5376" width="11.5703125" style="43"/>
    <col min="5377" max="5377" width="43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2.7109375" style="43" customWidth="1"/>
    <col min="5386" max="5386" width="9.7109375" style="43" customWidth="1"/>
    <col min="5387" max="5632" width="11.5703125" style="43"/>
    <col min="5633" max="5633" width="43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2.7109375" style="43" customWidth="1"/>
    <col min="5642" max="5642" width="9.7109375" style="43" customWidth="1"/>
    <col min="5643" max="5888" width="11.5703125" style="43"/>
    <col min="5889" max="5889" width="43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2.7109375" style="43" customWidth="1"/>
    <col min="5898" max="5898" width="9.7109375" style="43" customWidth="1"/>
    <col min="5899" max="6144" width="11.5703125" style="43"/>
    <col min="6145" max="6145" width="43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2.7109375" style="43" customWidth="1"/>
    <col min="6154" max="6154" width="9.7109375" style="43" customWidth="1"/>
    <col min="6155" max="6400" width="11.5703125" style="43"/>
    <col min="6401" max="6401" width="43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2.7109375" style="43" customWidth="1"/>
    <col min="6410" max="6410" width="9.7109375" style="43" customWidth="1"/>
    <col min="6411" max="6656" width="11.5703125" style="43"/>
    <col min="6657" max="6657" width="43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2.7109375" style="43" customWidth="1"/>
    <col min="6666" max="6666" width="9.7109375" style="43" customWidth="1"/>
    <col min="6667" max="6912" width="11.5703125" style="43"/>
    <col min="6913" max="6913" width="43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2.7109375" style="43" customWidth="1"/>
    <col min="6922" max="6922" width="9.7109375" style="43" customWidth="1"/>
    <col min="6923" max="7168" width="11.5703125" style="43"/>
    <col min="7169" max="7169" width="43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2.7109375" style="43" customWidth="1"/>
    <col min="7178" max="7178" width="9.7109375" style="43" customWidth="1"/>
    <col min="7179" max="7424" width="11.5703125" style="43"/>
    <col min="7425" max="7425" width="43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2.7109375" style="43" customWidth="1"/>
    <col min="7434" max="7434" width="9.7109375" style="43" customWidth="1"/>
    <col min="7435" max="7680" width="11.5703125" style="43"/>
    <col min="7681" max="7681" width="43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2.7109375" style="43" customWidth="1"/>
    <col min="7690" max="7690" width="9.7109375" style="43" customWidth="1"/>
    <col min="7691" max="7936" width="11.5703125" style="43"/>
    <col min="7937" max="7937" width="43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2.7109375" style="43" customWidth="1"/>
    <col min="7946" max="7946" width="9.7109375" style="43" customWidth="1"/>
    <col min="7947" max="8192" width="11.5703125" style="43"/>
    <col min="8193" max="8193" width="43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2.7109375" style="43" customWidth="1"/>
    <col min="8202" max="8202" width="9.7109375" style="43" customWidth="1"/>
    <col min="8203" max="8448" width="11.5703125" style="43"/>
    <col min="8449" max="8449" width="43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2.7109375" style="43" customWidth="1"/>
    <col min="8458" max="8458" width="9.7109375" style="43" customWidth="1"/>
    <col min="8459" max="8704" width="11.5703125" style="43"/>
    <col min="8705" max="8705" width="43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2.7109375" style="43" customWidth="1"/>
    <col min="8714" max="8714" width="9.7109375" style="43" customWidth="1"/>
    <col min="8715" max="8960" width="11.5703125" style="43"/>
    <col min="8961" max="8961" width="43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2.7109375" style="43" customWidth="1"/>
    <col min="8970" max="8970" width="9.7109375" style="43" customWidth="1"/>
    <col min="8971" max="9216" width="11.5703125" style="43"/>
    <col min="9217" max="9217" width="43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2.7109375" style="43" customWidth="1"/>
    <col min="9226" max="9226" width="9.7109375" style="43" customWidth="1"/>
    <col min="9227" max="9472" width="11.5703125" style="43"/>
    <col min="9473" max="9473" width="43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2.7109375" style="43" customWidth="1"/>
    <col min="9482" max="9482" width="9.7109375" style="43" customWidth="1"/>
    <col min="9483" max="9728" width="11.5703125" style="43"/>
    <col min="9729" max="9729" width="43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2.7109375" style="43" customWidth="1"/>
    <col min="9738" max="9738" width="9.7109375" style="43" customWidth="1"/>
    <col min="9739" max="9984" width="11.5703125" style="43"/>
    <col min="9985" max="9985" width="43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2.7109375" style="43" customWidth="1"/>
    <col min="9994" max="9994" width="9.7109375" style="43" customWidth="1"/>
    <col min="9995" max="10240" width="11.5703125" style="43"/>
    <col min="10241" max="10241" width="43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2.7109375" style="43" customWidth="1"/>
    <col min="10250" max="10250" width="9.7109375" style="43" customWidth="1"/>
    <col min="10251" max="10496" width="11.5703125" style="43"/>
    <col min="10497" max="10497" width="43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2.7109375" style="43" customWidth="1"/>
    <col min="10506" max="10506" width="9.7109375" style="43" customWidth="1"/>
    <col min="10507" max="10752" width="11.5703125" style="43"/>
    <col min="10753" max="10753" width="43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2.7109375" style="43" customWidth="1"/>
    <col min="10762" max="10762" width="9.7109375" style="43" customWidth="1"/>
    <col min="10763" max="11008" width="11.5703125" style="43"/>
    <col min="11009" max="11009" width="43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2.7109375" style="43" customWidth="1"/>
    <col min="11018" max="11018" width="9.7109375" style="43" customWidth="1"/>
    <col min="11019" max="11264" width="11.5703125" style="43"/>
    <col min="11265" max="11265" width="43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2.7109375" style="43" customWidth="1"/>
    <col min="11274" max="11274" width="9.7109375" style="43" customWidth="1"/>
    <col min="11275" max="11520" width="11.5703125" style="43"/>
    <col min="11521" max="11521" width="43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2.7109375" style="43" customWidth="1"/>
    <col min="11530" max="11530" width="9.7109375" style="43" customWidth="1"/>
    <col min="11531" max="11776" width="11.5703125" style="43"/>
    <col min="11777" max="11777" width="43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2.7109375" style="43" customWidth="1"/>
    <col min="11786" max="11786" width="9.7109375" style="43" customWidth="1"/>
    <col min="11787" max="12032" width="11.5703125" style="43"/>
    <col min="12033" max="12033" width="43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2.7109375" style="43" customWidth="1"/>
    <col min="12042" max="12042" width="9.7109375" style="43" customWidth="1"/>
    <col min="12043" max="12288" width="11.5703125" style="43"/>
    <col min="12289" max="12289" width="43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2.7109375" style="43" customWidth="1"/>
    <col min="12298" max="12298" width="9.7109375" style="43" customWidth="1"/>
    <col min="12299" max="12544" width="11.5703125" style="43"/>
    <col min="12545" max="12545" width="43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2.7109375" style="43" customWidth="1"/>
    <col min="12554" max="12554" width="9.7109375" style="43" customWidth="1"/>
    <col min="12555" max="12800" width="11.5703125" style="43"/>
    <col min="12801" max="12801" width="43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2.7109375" style="43" customWidth="1"/>
    <col min="12810" max="12810" width="9.7109375" style="43" customWidth="1"/>
    <col min="12811" max="13056" width="11.5703125" style="43"/>
    <col min="13057" max="13057" width="43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2.7109375" style="43" customWidth="1"/>
    <col min="13066" max="13066" width="9.7109375" style="43" customWidth="1"/>
    <col min="13067" max="13312" width="11.5703125" style="43"/>
    <col min="13313" max="13313" width="43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2.7109375" style="43" customWidth="1"/>
    <col min="13322" max="13322" width="9.7109375" style="43" customWidth="1"/>
    <col min="13323" max="13568" width="11.5703125" style="43"/>
    <col min="13569" max="13569" width="43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2.7109375" style="43" customWidth="1"/>
    <col min="13578" max="13578" width="9.7109375" style="43" customWidth="1"/>
    <col min="13579" max="13824" width="11.5703125" style="43"/>
    <col min="13825" max="13825" width="43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2.7109375" style="43" customWidth="1"/>
    <col min="13834" max="13834" width="9.7109375" style="43" customWidth="1"/>
    <col min="13835" max="14080" width="11.5703125" style="43"/>
    <col min="14081" max="14081" width="43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2.7109375" style="43" customWidth="1"/>
    <col min="14090" max="14090" width="9.7109375" style="43" customWidth="1"/>
    <col min="14091" max="14336" width="11.5703125" style="43"/>
    <col min="14337" max="14337" width="43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2.7109375" style="43" customWidth="1"/>
    <col min="14346" max="14346" width="9.7109375" style="43" customWidth="1"/>
    <col min="14347" max="14592" width="11.5703125" style="43"/>
    <col min="14593" max="14593" width="43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2.7109375" style="43" customWidth="1"/>
    <col min="14602" max="14602" width="9.7109375" style="43" customWidth="1"/>
    <col min="14603" max="14848" width="11.5703125" style="43"/>
    <col min="14849" max="14849" width="43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2.7109375" style="43" customWidth="1"/>
    <col min="14858" max="14858" width="9.7109375" style="43" customWidth="1"/>
    <col min="14859" max="15104" width="11.5703125" style="43"/>
    <col min="15105" max="15105" width="43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2.7109375" style="43" customWidth="1"/>
    <col min="15114" max="15114" width="9.7109375" style="43" customWidth="1"/>
    <col min="15115" max="15360" width="11.5703125" style="43"/>
    <col min="15361" max="15361" width="43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2.7109375" style="43" customWidth="1"/>
    <col min="15370" max="15370" width="9.7109375" style="43" customWidth="1"/>
    <col min="15371" max="15616" width="11.5703125" style="43"/>
    <col min="15617" max="15617" width="43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2.7109375" style="43" customWidth="1"/>
    <col min="15626" max="15626" width="9.7109375" style="43" customWidth="1"/>
    <col min="15627" max="15872" width="11.5703125" style="43"/>
    <col min="15873" max="15873" width="43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2.7109375" style="43" customWidth="1"/>
    <col min="15882" max="15882" width="9.7109375" style="43" customWidth="1"/>
    <col min="15883" max="16128" width="11.5703125" style="43"/>
    <col min="16129" max="16129" width="43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2.7109375" style="43" customWidth="1"/>
    <col min="16138" max="16138" width="9.7109375" style="43" customWidth="1"/>
    <col min="16139" max="16384" width="11.5703125" style="43"/>
  </cols>
  <sheetData>
    <row r="1" spans="1:10" s="79" customFormat="1" ht="45" customHeight="1">
      <c r="A1" s="82" t="s">
        <v>624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s="79" customFormat="1" ht="13.15" customHeight="1" thickBot="1">
      <c r="A2" s="78"/>
      <c r="B2" s="78"/>
      <c r="C2" s="78"/>
      <c r="D2" s="78"/>
      <c r="E2" s="78"/>
      <c r="F2" s="43"/>
      <c r="G2" s="43"/>
      <c r="H2" s="43"/>
      <c r="I2" s="43"/>
      <c r="J2" s="43"/>
    </row>
    <row r="3" spans="1:10" s="79" customFormat="1" ht="19.899999999999999" customHeight="1" thickBot="1">
      <c r="A3" s="78"/>
      <c r="B3" s="78"/>
      <c r="C3" s="78"/>
      <c r="D3" s="78"/>
      <c r="E3" s="78"/>
      <c r="F3" s="78"/>
      <c r="G3" s="1093" t="s">
        <v>640</v>
      </c>
      <c r="H3" s="1094"/>
      <c r="I3" s="1094"/>
      <c r="J3" s="1095"/>
    </row>
    <row r="4" spans="1:10" s="46" customFormat="1" ht="19.899999999999999" customHeight="1" thickBot="1">
      <c r="A4" s="1102"/>
      <c r="B4" s="1096">
        <v>2017</v>
      </c>
      <c r="C4" s="1097"/>
      <c r="D4" s="1098">
        <v>2018</v>
      </c>
      <c r="E4" s="1097"/>
      <c r="G4" s="1099" t="s">
        <v>486</v>
      </c>
      <c r="H4" s="1100"/>
      <c r="I4" s="1101" t="s">
        <v>461</v>
      </c>
      <c r="J4" s="1100"/>
    </row>
    <row r="5" spans="1:10" s="46" customFormat="1" ht="27" customHeight="1" thickBot="1">
      <c r="A5" s="1103"/>
      <c r="B5" s="763" t="s">
        <v>486</v>
      </c>
      <c r="C5" s="699" t="s">
        <v>0</v>
      </c>
      <c r="D5" s="763" t="s">
        <v>486</v>
      </c>
      <c r="E5" s="699" t="s">
        <v>0</v>
      </c>
      <c r="G5" s="626" t="s">
        <v>486</v>
      </c>
      <c r="H5" s="667" t="s">
        <v>38</v>
      </c>
      <c r="I5" s="707" t="s">
        <v>0</v>
      </c>
      <c r="J5" s="667" t="s">
        <v>38</v>
      </c>
    </row>
    <row r="6" spans="1:10" s="46" customFormat="1" ht="18" customHeight="1">
      <c r="A6" s="331" t="s">
        <v>258</v>
      </c>
      <c r="B6" s="334">
        <v>4418</v>
      </c>
      <c r="C6" s="337">
        <v>18451.490000000002</v>
      </c>
      <c r="D6" s="334">
        <v>8242</v>
      </c>
      <c r="E6" s="337">
        <v>16828.8306408518</v>
      </c>
      <c r="F6" s="43"/>
      <c r="G6" s="766">
        <f>D6-B6</f>
        <v>3824</v>
      </c>
      <c r="H6" s="767">
        <f>(D6-B6)/B6</f>
        <v>0.86555002263467629</v>
      </c>
      <c r="I6" s="768">
        <f>E6-C6</f>
        <v>-1622.6593591482015</v>
      </c>
      <c r="J6" s="767">
        <f>(E6-C6)/C6</f>
        <v>-8.7941914671834168E-2</v>
      </c>
    </row>
    <row r="7" spans="1:10" s="46" customFormat="1" ht="18" customHeight="1">
      <c r="A7" s="332" t="s">
        <v>259</v>
      </c>
      <c r="B7" s="335">
        <v>4657</v>
      </c>
      <c r="C7" s="338">
        <v>5572.04</v>
      </c>
      <c r="D7" s="335">
        <v>4372</v>
      </c>
      <c r="E7" s="338">
        <v>5874.991</v>
      </c>
      <c r="F7" s="43"/>
      <c r="G7" s="769">
        <f t="shared" ref="G7:G15" si="0">D7-B7</f>
        <v>-285</v>
      </c>
      <c r="H7" s="770">
        <f t="shared" ref="H7:H15" si="1">(D7-B7)/B7</f>
        <v>-6.1198196263689067E-2</v>
      </c>
      <c r="I7" s="771">
        <f t="shared" ref="I7:I15" si="2">E7-C7</f>
        <v>302.95100000000002</v>
      </c>
      <c r="J7" s="770">
        <f t="shared" ref="J7:J15" si="3">(E7-C7)/C7</f>
        <v>5.4369853769893978E-2</v>
      </c>
    </row>
    <row r="8" spans="1:10" s="46" customFormat="1" ht="18" customHeight="1">
      <c r="A8" s="332" t="s">
        <v>260</v>
      </c>
      <c r="B8" s="335">
        <v>205</v>
      </c>
      <c r="C8" s="338">
        <v>1323.87</v>
      </c>
      <c r="D8" s="335">
        <v>456</v>
      </c>
      <c r="E8" s="338">
        <v>10347.041791724199</v>
      </c>
      <c r="F8" s="43"/>
      <c r="G8" s="769">
        <f t="shared" si="0"/>
        <v>251</v>
      </c>
      <c r="H8" s="770">
        <f t="shared" si="1"/>
        <v>1.224390243902439</v>
      </c>
      <c r="I8" s="772">
        <f t="shared" si="2"/>
        <v>9023.1717917241986</v>
      </c>
      <c r="J8" s="770">
        <f t="shared" si="3"/>
        <v>6.8157536553620819</v>
      </c>
    </row>
    <row r="9" spans="1:10" s="46" customFormat="1" ht="18" customHeight="1">
      <c r="A9" s="332" t="s">
        <v>261</v>
      </c>
      <c r="B9" s="335">
        <v>4500</v>
      </c>
      <c r="C9" s="338">
        <v>23240.07</v>
      </c>
      <c r="D9" s="335">
        <v>3652</v>
      </c>
      <c r="E9" s="338">
        <v>12991.285127424</v>
      </c>
      <c r="F9" s="43"/>
      <c r="G9" s="769">
        <f t="shared" si="0"/>
        <v>-848</v>
      </c>
      <c r="H9" s="770">
        <f t="shared" si="1"/>
        <v>-0.18844444444444444</v>
      </c>
      <c r="I9" s="772">
        <f t="shared" si="2"/>
        <v>-10248.784872576</v>
      </c>
      <c r="J9" s="770">
        <f t="shared" si="3"/>
        <v>-0.44099629960563802</v>
      </c>
    </row>
    <row r="10" spans="1:10" s="46" customFormat="1" ht="18" customHeight="1">
      <c r="A10" s="332" t="s">
        <v>262</v>
      </c>
      <c r="B10" s="335">
        <v>15963</v>
      </c>
      <c r="C10" s="338">
        <v>7424.22</v>
      </c>
      <c r="D10" s="335">
        <v>14035</v>
      </c>
      <c r="E10" s="338">
        <v>6312.8335499999994</v>
      </c>
      <c r="F10" s="43"/>
      <c r="G10" s="773">
        <f t="shared" si="0"/>
        <v>-1928</v>
      </c>
      <c r="H10" s="770">
        <f t="shared" si="1"/>
        <v>-0.12077930213618994</v>
      </c>
      <c r="I10" s="772">
        <f t="shared" si="2"/>
        <v>-1111.3864500000009</v>
      </c>
      <c r="J10" s="770">
        <f t="shared" si="3"/>
        <v>-0.14969740255542008</v>
      </c>
    </row>
    <row r="11" spans="1:10" s="46" customFormat="1" ht="18" customHeight="1">
      <c r="A11" s="332" t="s">
        <v>263</v>
      </c>
      <c r="B11" s="335">
        <v>4613</v>
      </c>
      <c r="C11" s="338">
        <v>1843.42</v>
      </c>
      <c r="D11" s="335">
        <v>5384</v>
      </c>
      <c r="E11" s="338">
        <v>3818.55</v>
      </c>
      <c r="F11" s="43"/>
      <c r="G11" s="773">
        <f t="shared" si="0"/>
        <v>771</v>
      </c>
      <c r="H11" s="770">
        <f t="shared" si="1"/>
        <v>0.16713635378278777</v>
      </c>
      <c r="I11" s="772">
        <f t="shared" si="2"/>
        <v>1975.13</v>
      </c>
      <c r="J11" s="770">
        <f t="shared" si="3"/>
        <v>1.0714487203133307</v>
      </c>
    </row>
    <row r="12" spans="1:10" s="46" customFormat="1" ht="18" customHeight="1" thickBot="1">
      <c r="A12" s="333" t="s">
        <v>264</v>
      </c>
      <c r="B12" s="336">
        <v>3904</v>
      </c>
      <c r="C12" s="339">
        <v>5693.08</v>
      </c>
      <c r="D12" s="336">
        <v>6687</v>
      </c>
      <c r="E12" s="339">
        <v>9596.7559999999994</v>
      </c>
      <c r="F12" s="43"/>
      <c r="G12" s="774">
        <f t="shared" si="0"/>
        <v>2783</v>
      </c>
      <c r="H12" s="775">
        <f t="shared" si="1"/>
        <v>0.71285860655737709</v>
      </c>
      <c r="I12" s="776">
        <f t="shared" si="2"/>
        <v>3903.6759999999995</v>
      </c>
      <c r="J12" s="775">
        <f t="shared" si="3"/>
        <v>0.68568788775144551</v>
      </c>
    </row>
    <row r="13" spans="1:10" s="46" customFormat="1" ht="18" customHeight="1" thickBot="1">
      <c r="A13" s="700" t="s">
        <v>481</v>
      </c>
      <c r="B13" s="956">
        <f>SUM(B6:B12)</f>
        <v>38260</v>
      </c>
      <c r="C13" s="957">
        <f>SUM(C6:C12)</f>
        <v>63548.19</v>
      </c>
      <c r="D13" s="956">
        <f>SUM(D6:D12)</f>
        <v>42828</v>
      </c>
      <c r="E13" s="957">
        <f>SUM(E6:E12)</f>
        <v>65770.288109999994</v>
      </c>
      <c r="F13" s="43"/>
      <c r="G13" s="777">
        <f t="shared" si="0"/>
        <v>4568</v>
      </c>
      <c r="H13" s="778">
        <f t="shared" si="1"/>
        <v>0.11939362258233141</v>
      </c>
      <c r="I13" s="779">
        <f t="shared" si="2"/>
        <v>2222.0981099999917</v>
      </c>
      <c r="J13" s="778">
        <f t="shared" si="3"/>
        <v>3.4967134547813111E-2</v>
      </c>
    </row>
    <row r="14" spans="1:10" s="46" customFormat="1" ht="18" customHeight="1" thickBot="1">
      <c r="A14" s="700" t="s">
        <v>482</v>
      </c>
      <c r="B14" s="958">
        <v>5791</v>
      </c>
      <c r="C14" s="959">
        <v>30859.86</v>
      </c>
      <c r="D14" s="958">
        <v>14987</v>
      </c>
      <c r="E14" s="959">
        <v>23190.212489999998</v>
      </c>
      <c r="F14" s="43"/>
      <c r="G14" s="777">
        <f t="shared" si="0"/>
        <v>9196</v>
      </c>
      <c r="H14" s="778">
        <f t="shared" si="1"/>
        <v>1.5879813503712659</v>
      </c>
      <c r="I14" s="779">
        <f t="shared" si="2"/>
        <v>-7669.6475100000025</v>
      </c>
      <c r="J14" s="778">
        <f t="shared" si="3"/>
        <v>-0.2485315069478605</v>
      </c>
    </row>
    <row r="15" spans="1:10" s="46" customFormat="1" ht="18" customHeight="1" thickBot="1">
      <c r="A15" s="703" t="s">
        <v>490</v>
      </c>
      <c r="B15" s="764">
        <f>SUM(B13:B14)</f>
        <v>44051</v>
      </c>
      <c r="C15" s="765">
        <f t="shared" ref="C15:E15" si="4">SUM(C13:C14)</f>
        <v>94408.05</v>
      </c>
      <c r="D15" s="764">
        <f t="shared" si="4"/>
        <v>57815</v>
      </c>
      <c r="E15" s="765">
        <f t="shared" si="4"/>
        <v>88960.500599999999</v>
      </c>
      <c r="F15" s="43"/>
      <c r="G15" s="1063">
        <f t="shared" si="0"/>
        <v>13764</v>
      </c>
      <c r="H15" s="1064">
        <f t="shared" si="1"/>
        <v>0.31245601688951441</v>
      </c>
      <c r="I15" s="1065">
        <f t="shared" si="2"/>
        <v>-5447.5494000000035</v>
      </c>
      <c r="J15" s="1064">
        <f t="shared" si="3"/>
        <v>-5.7702170524653387E-2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>
      <selection activeCell="O25" sqref="O25"/>
    </sheetView>
  </sheetViews>
  <sheetFormatPr baseColWidth="10" defaultRowHeight="12.75"/>
  <cols>
    <col min="1" max="1" width="35.28515625" style="43" customWidth="1"/>
    <col min="2" max="2" width="10.7109375" style="43" customWidth="1"/>
    <col min="3" max="3" width="11.5703125" style="43" customWidth="1"/>
    <col min="4" max="4" width="10.7109375" style="43" customWidth="1"/>
    <col min="5" max="5" width="11.8554687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.5703125" style="43" customWidth="1"/>
    <col min="10" max="10" width="9.7109375" style="43" customWidth="1"/>
    <col min="11" max="256" width="11.5703125" style="43"/>
    <col min="257" max="257" width="40.42578125" style="43" customWidth="1"/>
    <col min="258" max="258" width="10.7109375" style="43" customWidth="1"/>
    <col min="259" max="259" width="12.7109375" style="43" customWidth="1"/>
    <col min="260" max="260" width="10.7109375" style="43" customWidth="1"/>
    <col min="261" max="261" width="12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0.7109375" style="43" customWidth="1"/>
    <col min="266" max="266" width="9.7109375" style="43" customWidth="1"/>
    <col min="267" max="512" width="11.5703125" style="43"/>
    <col min="513" max="513" width="40.42578125" style="43" customWidth="1"/>
    <col min="514" max="514" width="10.7109375" style="43" customWidth="1"/>
    <col min="515" max="515" width="12.7109375" style="43" customWidth="1"/>
    <col min="516" max="516" width="10.7109375" style="43" customWidth="1"/>
    <col min="517" max="517" width="12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0.7109375" style="43" customWidth="1"/>
    <col min="522" max="522" width="9.7109375" style="43" customWidth="1"/>
    <col min="523" max="768" width="11.5703125" style="43"/>
    <col min="769" max="769" width="40.42578125" style="43" customWidth="1"/>
    <col min="770" max="770" width="10.7109375" style="43" customWidth="1"/>
    <col min="771" max="771" width="12.7109375" style="43" customWidth="1"/>
    <col min="772" max="772" width="10.7109375" style="43" customWidth="1"/>
    <col min="773" max="773" width="12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0.7109375" style="43" customWidth="1"/>
    <col min="778" max="778" width="9.7109375" style="43" customWidth="1"/>
    <col min="779" max="1024" width="11.5703125" style="43"/>
    <col min="1025" max="1025" width="40.42578125" style="43" customWidth="1"/>
    <col min="1026" max="1026" width="10.7109375" style="43" customWidth="1"/>
    <col min="1027" max="1027" width="12.7109375" style="43" customWidth="1"/>
    <col min="1028" max="1028" width="10.7109375" style="43" customWidth="1"/>
    <col min="1029" max="1029" width="12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0.7109375" style="43" customWidth="1"/>
    <col min="1034" max="1034" width="9.7109375" style="43" customWidth="1"/>
    <col min="1035" max="1280" width="11.5703125" style="43"/>
    <col min="1281" max="1281" width="40.42578125" style="43" customWidth="1"/>
    <col min="1282" max="1282" width="10.7109375" style="43" customWidth="1"/>
    <col min="1283" max="1283" width="12.7109375" style="43" customWidth="1"/>
    <col min="1284" max="1284" width="10.7109375" style="43" customWidth="1"/>
    <col min="1285" max="1285" width="12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0.7109375" style="43" customWidth="1"/>
    <col min="1290" max="1290" width="9.7109375" style="43" customWidth="1"/>
    <col min="1291" max="1536" width="11.5703125" style="43"/>
    <col min="1537" max="1537" width="40.42578125" style="43" customWidth="1"/>
    <col min="1538" max="1538" width="10.7109375" style="43" customWidth="1"/>
    <col min="1539" max="1539" width="12.7109375" style="43" customWidth="1"/>
    <col min="1540" max="1540" width="10.7109375" style="43" customWidth="1"/>
    <col min="1541" max="1541" width="12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0.7109375" style="43" customWidth="1"/>
    <col min="1546" max="1546" width="9.7109375" style="43" customWidth="1"/>
    <col min="1547" max="1792" width="11.5703125" style="43"/>
    <col min="1793" max="1793" width="40.42578125" style="43" customWidth="1"/>
    <col min="1794" max="1794" width="10.7109375" style="43" customWidth="1"/>
    <col min="1795" max="1795" width="12.7109375" style="43" customWidth="1"/>
    <col min="1796" max="1796" width="10.7109375" style="43" customWidth="1"/>
    <col min="1797" max="1797" width="12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0.7109375" style="43" customWidth="1"/>
    <col min="1802" max="1802" width="9.7109375" style="43" customWidth="1"/>
    <col min="1803" max="2048" width="11.5703125" style="43"/>
    <col min="2049" max="2049" width="40.42578125" style="43" customWidth="1"/>
    <col min="2050" max="2050" width="10.7109375" style="43" customWidth="1"/>
    <col min="2051" max="2051" width="12.7109375" style="43" customWidth="1"/>
    <col min="2052" max="2052" width="10.7109375" style="43" customWidth="1"/>
    <col min="2053" max="2053" width="12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0.7109375" style="43" customWidth="1"/>
    <col min="2058" max="2058" width="9.7109375" style="43" customWidth="1"/>
    <col min="2059" max="2304" width="11.5703125" style="43"/>
    <col min="2305" max="2305" width="40.42578125" style="43" customWidth="1"/>
    <col min="2306" max="2306" width="10.7109375" style="43" customWidth="1"/>
    <col min="2307" max="2307" width="12.7109375" style="43" customWidth="1"/>
    <col min="2308" max="2308" width="10.7109375" style="43" customWidth="1"/>
    <col min="2309" max="2309" width="12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0.7109375" style="43" customWidth="1"/>
    <col min="2314" max="2314" width="9.7109375" style="43" customWidth="1"/>
    <col min="2315" max="2560" width="11.5703125" style="43"/>
    <col min="2561" max="2561" width="40.42578125" style="43" customWidth="1"/>
    <col min="2562" max="2562" width="10.7109375" style="43" customWidth="1"/>
    <col min="2563" max="2563" width="12.7109375" style="43" customWidth="1"/>
    <col min="2564" max="2564" width="10.7109375" style="43" customWidth="1"/>
    <col min="2565" max="2565" width="12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0.7109375" style="43" customWidth="1"/>
    <col min="2570" max="2570" width="9.7109375" style="43" customWidth="1"/>
    <col min="2571" max="2816" width="11.5703125" style="43"/>
    <col min="2817" max="2817" width="40.42578125" style="43" customWidth="1"/>
    <col min="2818" max="2818" width="10.7109375" style="43" customWidth="1"/>
    <col min="2819" max="2819" width="12.7109375" style="43" customWidth="1"/>
    <col min="2820" max="2820" width="10.7109375" style="43" customWidth="1"/>
    <col min="2821" max="2821" width="12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0.7109375" style="43" customWidth="1"/>
    <col min="2826" max="2826" width="9.7109375" style="43" customWidth="1"/>
    <col min="2827" max="3072" width="11.5703125" style="43"/>
    <col min="3073" max="3073" width="40.42578125" style="43" customWidth="1"/>
    <col min="3074" max="3074" width="10.7109375" style="43" customWidth="1"/>
    <col min="3075" max="3075" width="12.7109375" style="43" customWidth="1"/>
    <col min="3076" max="3076" width="10.7109375" style="43" customWidth="1"/>
    <col min="3077" max="3077" width="12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0.7109375" style="43" customWidth="1"/>
    <col min="3082" max="3082" width="9.7109375" style="43" customWidth="1"/>
    <col min="3083" max="3328" width="11.5703125" style="43"/>
    <col min="3329" max="3329" width="40.42578125" style="43" customWidth="1"/>
    <col min="3330" max="3330" width="10.7109375" style="43" customWidth="1"/>
    <col min="3331" max="3331" width="12.7109375" style="43" customWidth="1"/>
    <col min="3332" max="3332" width="10.7109375" style="43" customWidth="1"/>
    <col min="3333" max="3333" width="12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0.7109375" style="43" customWidth="1"/>
    <col min="3338" max="3338" width="9.7109375" style="43" customWidth="1"/>
    <col min="3339" max="3584" width="11.5703125" style="43"/>
    <col min="3585" max="3585" width="40.42578125" style="43" customWidth="1"/>
    <col min="3586" max="3586" width="10.7109375" style="43" customWidth="1"/>
    <col min="3587" max="3587" width="12.7109375" style="43" customWidth="1"/>
    <col min="3588" max="3588" width="10.7109375" style="43" customWidth="1"/>
    <col min="3589" max="3589" width="12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0.7109375" style="43" customWidth="1"/>
    <col min="3594" max="3594" width="9.7109375" style="43" customWidth="1"/>
    <col min="3595" max="3840" width="11.5703125" style="43"/>
    <col min="3841" max="3841" width="40.42578125" style="43" customWidth="1"/>
    <col min="3842" max="3842" width="10.7109375" style="43" customWidth="1"/>
    <col min="3843" max="3843" width="12.7109375" style="43" customWidth="1"/>
    <col min="3844" max="3844" width="10.7109375" style="43" customWidth="1"/>
    <col min="3845" max="3845" width="12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0.7109375" style="43" customWidth="1"/>
    <col min="3850" max="3850" width="9.7109375" style="43" customWidth="1"/>
    <col min="3851" max="4096" width="11.5703125" style="43"/>
    <col min="4097" max="4097" width="40.42578125" style="43" customWidth="1"/>
    <col min="4098" max="4098" width="10.7109375" style="43" customWidth="1"/>
    <col min="4099" max="4099" width="12.7109375" style="43" customWidth="1"/>
    <col min="4100" max="4100" width="10.7109375" style="43" customWidth="1"/>
    <col min="4101" max="4101" width="12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0.7109375" style="43" customWidth="1"/>
    <col min="4106" max="4106" width="9.7109375" style="43" customWidth="1"/>
    <col min="4107" max="4352" width="11.5703125" style="43"/>
    <col min="4353" max="4353" width="40.42578125" style="43" customWidth="1"/>
    <col min="4354" max="4354" width="10.7109375" style="43" customWidth="1"/>
    <col min="4355" max="4355" width="12.7109375" style="43" customWidth="1"/>
    <col min="4356" max="4356" width="10.7109375" style="43" customWidth="1"/>
    <col min="4357" max="4357" width="12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0.7109375" style="43" customWidth="1"/>
    <col min="4362" max="4362" width="9.7109375" style="43" customWidth="1"/>
    <col min="4363" max="4608" width="11.5703125" style="43"/>
    <col min="4609" max="4609" width="40.42578125" style="43" customWidth="1"/>
    <col min="4610" max="4610" width="10.7109375" style="43" customWidth="1"/>
    <col min="4611" max="4611" width="12.7109375" style="43" customWidth="1"/>
    <col min="4612" max="4612" width="10.7109375" style="43" customWidth="1"/>
    <col min="4613" max="4613" width="12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0.7109375" style="43" customWidth="1"/>
    <col min="4618" max="4618" width="9.7109375" style="43" customWidth="1"/>
    <col min="4619" max="4864" width="11.5703125" style="43"/>
    <col min="4865" max="4865" width="40.42578125" style="43" customWidth="1"/>
    <col min="4866" max="4866" width="10.7109375" style="43" customWidth="1"/>
    <col min="4867" max="4867" width="12.7109375" style="43" customWidth="1"/>
    <col min="4868" max="4868" width="10.7109375" style="43" customWidth="1"/>
    <col min="4869" max="4869" width="12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0.7109375" style="43" customWidth="1"/>
    <col min="4874" max="4874" width="9.7109375" style="43" customWidth="1"/>
    <col min="4875" max="5120" width="11.5703125" style="43"/>
    <col min="5121" max="5121" width="40.42578125" style="43" customWidth="1"/>
    <col min="5122" max="5122" width="10.7109375" style="43" customWidth="1"/>
    <col min="5123" max="5123" width="12.7109375" style="43" customWidth="1"/>
    <col min="5124" max="5124" width="10.7109375" style="43" customWidth="1"/>
    <col min="5125" max="5125" width="12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0.7109375" style="43" customWidth="1"/>
    <col min="5130" max="5130" width="9.7109375" style="43" customWidth="1"/>
    <col min="5131" max="5376" width="11.5703125" style="43"/>
    <col min="5377" max="5377" width="40.42578125" style="43" customWidth="1"/>
    <col min="5378" max="5378" width="10.7109375" style="43" customWidth="1"/>
    <col min="5379" max="5379" width="12.7109375" style="43" customWidth="1"/>
    <col min="5380" max="5380" width="10.7109375" style="43" customWidth="1"/>
    <col min="5381" max="5381" width="12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0.7109375" style="43" customWidth="1"/>
    <col min="5386" max="5386" width="9.7109375" style="43" customWidth="1"/>
    <col min="5387" max="5632" width="11.5703125" style="43"/>
    <col min="5633" max="5633" width="40.42578125" style="43" customWidth="1"/>
    <col min="5634" max="5634" width="10.7109375" style="43" customWidth="1"/>
    <col min="5635" max="5635" width="12.7109375" style="43" customWidth="1"/>
    <col min="5636" max="5636" width="10.7109375" style="43" customWidth="1"/>
    <col min="5637" max="5637" width="12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0.7109375" style="43" customWidth="1"/>
    <col min="5642" max="5642" width="9.7109375" style="43" customWidth="1"/>
    <col min="5643" max="5888" width="11.5703125" style="43"/>
    <col min="5889" max="5889" width="40.42578125" style="43" customWidth="1"/>
    <col min="5890" max="5890" width="10.7109375" style="43" customWidth="1"/>
    <col min="5891" max="5891" width="12.7109375" style="43" customWidth="1"/>
    <col min="5892" max="5892" width="10.7109375" style="43" customWidth="1"/>
    <col min="5893" max="5893" width="12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0.7109375" style="43" customWidth="1"/>
    <col min="5898" max="5898" width="9.7109375" style="43" customWidth="1"/>
    <col min="5899" max="6144" width="11.5703125" style="43"/>
    <col min="6145" max="6145" width="40.42578125" style="43" customWidth="1"/>
    <col min="6146" max="6146" width="10.7109375" style="43" customWidth="1"/>
    <col min="6147" max="6147" width="12.7109375" style="43" customWidth="1"/>
    <col min="6148" max="6148" width="10.7109375" style="43" customWidth="1"/>
    <col min="6149" max="6149" width="12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0.7109375" style="43" customWidth="1"/>
    <col min="6154" max="6154" width="9.7109375" style="43" customWidth="1"/>
    <col min="6155" max="6400" width="11.5703125" style="43"/>
    <col min="6401" max="6401" width="40.42578125" style="43" customWidth="1"/>
    <col min="6402" max="6402" width="10.7109375" style="43" customWidth="1"/>
    <col min="6403" max="6403" width="12.7109375" style="43" customWidth="1"/>
    <col min="6404" max="6404" width="10.7109375" style="43" customWidth="1"/>
    <col min="6405" max="6405" width="12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0.7109375" style="43" customWidth="1"/>
    <col min="6410" max="6410" width="9.7109375" style="43" customWidth="1"/>
    <col min="6411" max="6656" width="11.5703125" style="43"/>
    <col min="6657" max="6657" width="40.42578125" style="43" customWidth="1"/>
    <col min="6658" max="6658" width="10.7109375" style="43" customWidth="1"/>
    <col min="6659" max="6659" width="12.7109375" style="43" customWidth="1"/>
    <col min="6660" max="6660" width="10.7109375" style="43" customWidth="1"/>
    <col min="6661" max="6661" width="12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0.7109375" style="43" customWidth="1"/>
    <col min="6666" max="6666" width="9.7109375" style="43" customWidth="1"/>
    <col min="6667" max="6912" width="11.5703125" style="43"/>
    <col min="6913" max="6913" width="40.42578125" style="43" customWidth="1"/>
    <col min="6914" max="6914" width="10.7109375" style="43" customWidth="1"/>
    <col min="6915" max="6915" width="12.7109375" style="43" customWidth="1"/>
    <col min="6916" max="6916" width="10.7109375" style="43" customWidth="1"/>
    <col min="6917" max="6917" width="12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0.7109375" style="43" customWidth="1"/>
    <col min="6922" max="6922" width="9.7109375" style="43" customWidth="1"/>
    <col min="6923" max="7168" width="11.5703125" style="43"/>
    <col min="7169" max="7169" width="40.42578125" style="43" customWidth="1"/>
    <col min="7170" max="7170" width="10.7109375" style="43" customWidth="1"/>
    <col min="7171" max="7171" width="12.7109375" style="43" customWidth="1"/>
    <col min="7172" max="7172" width="10.7109375" style="43" customWidth="1"/>
    <col min="7173" max="7173" width="12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0.7109375" style="43" customWidth="1"/>
    <col min="7178" max="7178" width="9.7109375" style="43" customWidth="1"/>
    <col min="7179" max="7424" width="11.5703125" style="43"/>
    <col min="7425" max="7425" width="40.42578125" style="43" customWidth="1"/>
    <col min="7426" max="7426" width="10.7109375" style="43" customWidth="1"/>
    <col min="7427" max="7427" width="12.7109375" style="43" customWidth="1"/>
    <col min="7428" max="7428" width="10.7109375" style="43" customWidth="1"/>
    <col min="7429" max="7429" width="12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0.7109375" style="43" customWidth="1"/>
    <col min="7434" max="7434" width="9.7109375" style="43" customWidth="1"/>
    <col min="7435" max="7680" width="11.5703125" style="43"/>
    <col min="7681" max="7681" width="40.42578125" style="43" customWidth="1"/>
    <col min="7682" max="7682" width="10.7109375" style="43" customWidth="1"/>
    <col min="7683" max="7683" width="12.7109375" style="43" customWidth="1"/>
    <col min="7684" max="7684" width="10.7109375" style="43" customWidth="1"/>
    <col min="7685" max="7685" width="12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0.7109375" style="43" customWidth="1"/>
    <col min="7690" max="7690" width="9.7109375" style="43" customWidth="1"/>
    <col min="7691" max="7936" width="11.5703125" style="43"/>
    <col min="7937" max="7937" width="40.42578125" style="43" customWidth="1"/>
    <col min="7938" max="7938" width="10.7109375" style="43" customWidth="1"/>
    <col min="7939" max="7939" width="12.7109375" style="43" customWidth="1"/>
    <col min="7940" max="7940" width="10.7109375" style="43" customWidth="1"/>
    <col min="7941" max="7941" width="12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0.7109375" style="43" customWidth="1"/>
    <col min="7946" max="7946" width="9.7109375" style="43" customWidth="1"/>
    <col min="7947" max="8192" width="11.5703125" style="43"/>
    <col min="8193" max="8193" width="40.42578125" style="43" customWidth="1"/>
    <col min="8194" max="8194" width="10.7109375" style="43" customWidth="1"/>
    <col min="8195" max="8195" width="12.7109375" style="43" customWidth="1"/>
    <col min="8196" max="8196" width="10.7109375" style="43" customWidth="1"/>
    <col min="8197" max="8197" width="12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0.7109375" style="43" customWidth="1"/>
    <col min="8202" max="8202" width="9.7109375" style="43" customWidth="1"/>
    <col min="8203" max="8448" width="11.5703125" style="43"/>
    <col min="8449" max="8449" width="40.42578125" style="43" customWidth="1"/>
    <col min="8450" max="8450" width="10.7109375" style="43" customWidth="1"/>
    <col min="8451" max="8451" width="12.7109375" style="43" customWidth="1"/>
    <col min="8452" max="8452" width="10.7109375" style="43" customWidth="1"/>
    <col min="8453" max="8453" width="12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0.7109375" style="43" customWidth="1"/>
    <col min="8458" max="8458" width="9.7109375" style="43" customWidth="1"/>
    <col min="8459" max="8704" width="11.5703125" style="43"/>
    <col min="8705" max="8705" width="40.42578125" style="43" customWidth="1"/>
    <col min="8706" max="8706" width="10.7109375" style="43" customWidth="1"/>
    <col min="8707" max="8707" width="12.7109375" style="43" customWidth="1"/>
    <col min="8708" max="8708" width="10.7109375" style="43" customWidth="1"/>
    <col min="8709" max="8709" width="12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0.7109375" style="43" customWidth="1"/>
    <col min="8714" max="8714" width="9.7109375" style="43" customWidth="1"/>
    <col min="8715" max="8960" width="11.5703125" style="43"/>
    <col min="8961" max="8961" width="40.42578125" style="43" customWidth="1"/>
    <col min="8962" max="8962" width="10.7109375" style="43" customWidth="1"/>
    <col min="8963" max="8963" width="12.7109375" style="43" customWidth="1"/>
    <col min="8964" max="8964" width="10.7109375" style="43" customWidth="1"/>
    <col min="8965" max="8965" width="12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0.7109375" style="43" customWidth="1"/>
    <col min="8970" max="8970" width="9.7109375" style="43" customWidth="1"/>
    <col min="8971" max="9216" width="11.5703125" style="43"/>
    <col min="9217" max="9217" width="40.42578125" style="43" customWidth="1"/>
    <col min="9218" max="9218" width="10.7109375" style="43" customWidth="1"/>
    <col min="9219" max="9219" width="12.7109375" style="43" customWidth="1"/>
    <col min="9220" max="9220" width="10.7109375" style="43" customWidth="1"/>
    <col min="9221" max="9221" width="12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0.7109375" style="43" customWidth="1"/>
    <col min="9226" max="9226" width="9.7109375" style="43" customWidth="1"/>
    <col min="9227" max="9472" width="11.5703125" style="43"/>
    <col min="9473" max="9473" width="40.42578125" style="43" customWidth="1"/>
    <col min="9474" max="9474" width="10.7109375" style="43" customWidth="1"/>
    <col min="9475" max="9475" width="12.7109375" style="43" customWidth="1"/>
    <col min="9476" max="9476" width="10.7109375" style="43" customWidth="1"/>
    <col min="9477" max="9477" width="12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0.7109375" style="43" customWidth="1"/>
    <col min="9482" max="9482" width="9.7109375" style="43" customWidth="1"/>
    <col min="9483" max="9728" width="11.5703125" style="43"/>
    <col min="9729" max="9729" width="40.42578125" style="43" customWidth="1"/>
    <col min="9730" max="9730" width="10.7109375" style="43" customWidth="1"/>
    <col min="9731" max="9731" width="12.7109375" style="43" customWidth="1"/>
    <col min="9732" max="9732" width="10.7109375" style="43" customWidth="1"/>
    <col min="9733" max="9733" width="12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0.7109375" style="43" customWidth="1"/>
    <col min="9738" max="9738" width="9.7109375" style="43" customWidth="1"/>
    <col min="9739" max="9984" width="11.5703125" style="43"/>
    <col min="9985" max="9985" width="40.42578125" style="43" customWidth="1"/>
    <col min="9986" max="9986" width="10.7109375" style="43" customWidth="1"/>
    <col min="9987" max="9987" width="12.7109375" style="43" customWidth="1"/>
    <col min="9988" max="9988" width="10.7109375" style="43" customWidth="1"/>
    <col min="9989" max="9989" width="12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0.7109375" style="43" customWidth="1"/>
    <col min="9994" max="9994" width="9.7109375" style="43" customWidth="1"/>
    <col min="9995" max="10240" width="11.5703125" style="43"/>
    <col min="10241" max="10241" width="40.42578125" style="43" customWidth="1"/>
    <col min="10242" max="10242" width="10.7109375" style="43" customWidth="1"/>
    <col min="10243" max="10243" width="12.7109375" style="43" customWidth="1"/>
    <col min="10244" max="10244" width="10.7109375" style="43" customWidth="1"/>
    <col min="10245" max="10245" width="12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0.7109375" style="43" customWidth="1"/>
    <col min="10250" max="10250" width="9.7109375" style="43" customWidth="1"/>
    <col min="10251" max="10496" width="11.5703125" style="43"/>
    <col min="10497" max="10497" width="40.42578125" style="43" customWidth="1"/>
    <col min="10498" max="10498" width="10.7109375" style="43" customWidth="1"/>
    <col min="10499" max="10499" width="12.7109375" style="43" customWidth="1"/>
    <col min="10500" max="10500" width="10.7109375" style="43" customWidth="1"/>
    <col min="10501" max="10501" width="12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0.7109375" style="43" customWidth="1"/>
    <col min="10506" max="10506" width="9.7109375" style="43" customWidth="1"/>
    <col min="10507" max="10752" width="11.5703125" style="43"/>
    <col min="10753" max="10753" width="40.42578125" style="43" customWidth="1"/>
    <col min="10754" max="10754" width="10.7109375" style="43" customWidth="1"/>
    <col min="10755" max="10755" width="12.7109375" style="43" customWidth="1"/>
    <col min="10756" max="10756" width="10.7109375" style="43" customWidth="1"/>
    <col min="10757" max="10757" width="12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0.7109375" style="43" customWidth="1"/>
    <col min="10762" max="10762" width="9.7109375" style="43" customWidth="1"/>
    <col min="10763" max="11008" width="11.5703125" style="43"/>
    <col min="11009" max="11009" width="40.42578125" style="43" customWidth="1"/>
    <col min="11010" max="11010" width="10.7109375" style="43" customWidth="1"/>
    <col min="11011" max="11011" width="12.7109375" style="43" customWidth="1"/>
    <col min="11012" max="11012" width="10.7109375" style="43" customWidth="1"/>
    <col min="11013" max="11013" width="12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0.7109375" style="43" customWidth="1"/>
    <col min="11018" max="11018" width="9.7109375" style="43" customWidth="1"/>
    <col min="11019" max="11264" width="11.5703125" style="43"/>
    <col min="11265" max="11265" width="40.42578125" style="43" customWidth="1"/>
    <col min="11266" max="11266" width="10.7109375" style="43" customWidth="1"/>
    <col min="11267" max="11267" width="12.7109375" style="43" customWidth="1"/>
    <col min="11268" max="11268" width="10.7109375" style="43" customWidth="1"/>
    <col min="11269" max="11269" width="12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0.7109375" style="43" customWidth="1"/>
    <col min="11274" max="11274" width="9.7109375" style="43" customWidth="1"/>
    <col min="11275" max="11520" width="11.5703125" style="43"/>
    <col min="11521" max="11521" width="40.42578125" style="43" customWidth="1"/>
    <col min="11522" max="11522" width="10.7109375" style="43" customWidth="1"/>
    <col min="11523" max="11523" width="12.7109375" style="43" customWidth="1"/>
    <col min="11524" max="11524" width="10.7109375" style="43" customWidth="1"/>
    <col min="11525" max="11525" width="12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0.7109375" style="43" customWidth="1"/>
    <col min="11530" max="11530" width="9.7109375" style="43" customWidth="1"/>
    <col min="11531" max="11776" width="11.5703125" style="43"/>
    <col min="11777" max="11777" width="40.42578125" style="43" customWidth="1"/>
    <col min="11778" max="11778" width="10.7109375" style="43" customWidth="1"/>
    <col min="11779" max="11779" width="12.7109375" style="43" customWidth="1"/>
    <col min="11780" max="11780" width="10.7109375" style="43" customWidth="1"/>
    <col min="11781" max="11781" width="12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0.7109375" style="43" customWidth="1"/>
    <col min="11786" max="11786" width="9.7109375" style="43" customWidth="1"/>
    <col min="11787" max="12032" width="11.5703125" style="43"/>
    <col min="12033" max="12033" width="40.42578125" style="43" customWidth="1"/>
    <col min="12034" max="12034" width="10.7109375" style="43" customWidth="1"/>
    <col min="12035" max="12035" width="12.7109375" style="43" customWidth="1"/>
    <col min="12036" max="12036" width="10.7109375" style="43" customWidth="1"/>
    <col min="12037" max="12037" width="12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0.7109375" style="43" customWidth="1"/>
    <col min="12042" max="12042" width="9.7109375" style="43" customWidth="1"/>
    <col min="12043" max="12288" width="11.5703125" style="43"/>
    <col min="12289" max="12289" width="40.42578125" style="43" customWidth="1"/>
    <col min="12290" max="12290" width="10.7109375" style="43" customWidth="1"/>
    <col min="12291" max="12291" width="12.7109375" style="43" customWidth="1"/>
    <col min="12292" max="12292" width="10.7109375" style="43" customWidth="1"/>
    <col min="12293" max="12293" width="12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0.7109375" style="43" customWidth="1"/>
    <col min="12298" max="12298" width="9.7109375" style="43" customWidth="1"/>
    <col min="12299" max="12544" width="11.5703125" style="43"/>
    <col min="12545" max="12545" width="40.42578125" style="43" customWidth="1"/>
    <col min="12546" max="12546" width="10.7109375" style="43" customWidth="1"/>
    <col min="12547" max="12547" width="12.7109375" style="43" customWidth="1"/>
    <col min="12548" max="12548" width="10.7109375" style="43" customWidth="1"/>
    <col min="12549" max="12549" width="12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0.7109375" style="43" customWidth="1"/>
    <col min="12554" max="12554" width="9.7109375" style="43" customWidth="1"/>
    <col min="12555" max="12800" width="11.5703125" style="43"/>
    <col min="12801" max="12801" width="40.42578125" style="43" customWidth="1"/>
    <col min="12802" max="12802" width="10.7109375" style="43" customWidth="1"/>
    <col min="12803" max="12803" width="12.7109375" style="43" customWidth="1"/>
    <col min="12804" max="12804" width="10.7109375" style="43" customWidth="1"/>
    <col min="12805" max="12805" width="12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0.7109375" style="43" customWidth="1"/>
    <col min="12810" max="12810" width="9.7109375" style="43" customWidth="1"/>
    <col min="12811" max="13056" width="11.5703125" style="43"/>
    <col min="13057" max="13057" width="40.42578125" style="43" customWidth="1"/>
    <col min="13058" max="13058" width="10.7109375" style="43" customWidth="1"/>
    <col min="13059" max="13059" width="12.7109375" style="43" customWidth="1"/>
    <col min="13060" max="13060" width="10.7109375" style="43" customWidth="1"/>
    <col min="13061" max="13061" width="12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0.7109375" style="43" customWidth="1"/>
    <col min="13066" max="13066" width="9.7109375" style="43" customWidth="1"/>
    <col min="13067" max="13312" width="11.5703125" style="43"/>
    <col min="13313" max="13313" width="40.42578125" style="43" customWidth="1"/>
    <col min="13314" max="13314" width="10.7109375" style="43" customWidth="1"/>
    <col min="13315" max="13315" width="12.7109375" style="43" customWidth="1"/>
    <col min="13316" max="13316" width="10.7109375" style="43" customWidth="1"/>
    <col min="13317" max="13317" width="12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0.7109375" style="43" customWidth="1"/>
    <col min="13322" max="13322" width="9.7109375" style="43" customWidth="1"/>
    <col min="13323" max="13568" width="11.5703125" style="43"/>
    <col min="13569" max="13569" width="40.42578125" style="43" customWidth="1"/>
    <col min="13570" max="13570" width="10.7109375" style="43" customWidth="1"/>
    <col min="13571" max="13571" width="12.7109375" style="43" customWidth="1"/>
    <col min="13572" max="13572" width="10.7109375" style="43" customWidth="1"/>
    <col min="13573" max="13573" width="12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0.7109375" style="43" customWidth="1"/>
    <col min="13578" max="13578" width="9.7109375" style="43" customWidth="1"/>
    <col min="13579" max="13824" width="11.5703125" style="43"/>
    <col min="13825" max="13825" width="40.42578125" style="43" customWidth="1"/>
    <col min="13826" max="13826" width="10.7109375" style="43" customWidth="1"/>
    <col min="13827" max="13827" width="12.7109375" style="43" customWidth="1"/>
    <col min="13828" max="13828" width="10.7109375" style="43" customWidth="1"/>
    <col min="13829" max="13829" width="12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0.7109375" style="43" customWidth="1"/>
    <col min="13834" max="13834" width="9.7109375" style="43" customWidth="1"/>
    <col min="13835" max="14080" width="11.5703125" style="43"/>
    <col min="14081" max="14081" width="40.42578125" style="43" customWidth="1"/>
    <col min="14082" max="14082" width="10.7109375" style="43" customWidth="1"/>
    <col min="14083" max="14083" width="12.7109375" style="43" customWidth="1"/>
    <col min="14084" max="14084" width="10.7109375" style="43" customWidth="1"/>
    <col min="14085" max="14085" width="12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0.7109375" style="43" customWidth="1"/>
    <col min="14090" max="14090" width="9.7109375" style="43" customWidth="1"/>
    <col min="14091" max="14336" width="11.5703125" style="43"/>
    <col min="14337" max="14337" width="40.42578125" style="43" customWidth="1"/>
    <col min="14338" max="14338" width="10.7109375" style="43" customWidth="1"/>
    <col min="14339" max="14339" width="12.7109375" style="43" customWidth="1"/>
    <col min="14340" max="14340" width="10.7109375" style="43" customWidth="1"/>
    <col min="14341" max="14341" width="12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0.7109375" style="43" customWidth="1"/>
    <col min="14346" max="14346" width="9.7109375" style="43" customWidth="1"/>
    <col min="14347" max="14592" width="11.5703125" style="43"/>
    <col min="14593" max="14593" width="40.42578125" style="43" customWidth="1"/>
    <col min="14594" max="14594" width="10.7109375" style="43" customWidth="1"/>
    <col min="14595" max="14595" width="12.7109375" style="43" customWidth="1"/>
    <col min="14596" max="14596" width="10.7109375" style="43" customWidth="1"/>
    <col min="14597" max="14597" width="12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0.7109375" style="43" customWidth="1"/>
    <col min="14602" max="14602" width="9.7109375" style="43" customWidth="1"/>
    <col min="14603" max="14848" width="11.5703125" style="43"/>
    <col min="14849" max="14849" width="40.42578125" style="43" customWidth="1"/>
    <col min="14850" max="14850" width="10.7109375" style="43" customWidth="1"/>
    <col min="14851" max="14851" width="12.7109375" style="43" customWidth="1"/>
    <col min="14852" max="14852" width="10.7109375" style="43" customWidth="1"/>
    <col min="14853" max="14853" width="12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0.7109375" style="43" customWidth="1"/>
    <col min="14858" max="14858" width="9.7109375" style="43" customWidth="1"/>
    <col min="14859" max="15104" width="11.5703125" style="43"/>
    <col min="15105" max="15105" width="40.42578125" style="43" customWidth="1"/>
    <col min="15106" max="15106" width="10.7109375" style="43" customWidth="1"/>
    <col min="15107" max="15107" width="12.7109375" style="43" customWidth="1"/>
    <col min="15108" max="15108" width="10.7109375" style="43" customWidth="1"/>
    <col min="15109" max="15109" width="12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0.7109375" style="43" customWidth="1"/>
    <col min="15114" max="15114" width="9.7109375" style="43" customWidth="1"/>
    <col min="15115" max="15360" width="11.5703125" style="43"/>
    <col min="15361" max="15361" width="40.42578125" style="43" customWidth="1"/>
    <col min="15362" max="15362" width="10.7109375" style="43" customWidth="1"/>
    <col min="15363" max="15363" width="12.7109375" style="43" customWidth="1"/>
    <col min="15364" max="15364" width="10.7109375" style="43" customWidth="1"/>
    <col min="15365" max="15365" width="12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0.7109375" style="43" customWidth="1"/>
    <col min="15370" max="15370" width="9.7109375" style="43" customWidth="1"/>
    <col min="15371" max="15616" width="11.5703125" style="43"/>
    <col min="15617" max="15617" width="40.42578125" style="43" customWidth="1"/>
    <col min="15618" max="15618" width="10.7109375" style="43" customWidth="1"/>
    <col min="15619" max="15619" width="12.7109375" style="43" customWidth="1"/>
    <col min="15620" max="15620" width="10.7109375" style="43" customWidth="1"/>
    <col min="15621" max="15621" width="12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0.7109375" style="43" customWidth="1"/>
    <col min="15626" max="15626" width="9.7109375" style="43" customWidth="1"/>
    <col min="15627" max="15872" width="11.5703125" style="43"/>
    <col min="15873" max="15873" width="40.42578125" style="43" customWidth="1"/>
    <col min="15874" max="15874" width="10.7109375" style="43" customWidth="1"/>
    <col min="15875" max="15875" width="12.7109375" style="43" customWidth="1"/>
    <col min="15876" max="15876" width="10.7109375" style="43" customWidth="1"/>
    <col min="15877" max="15877" width="12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0.7109375" style="43" customWidth="1"/>
    <col min="15882" max="15882" width="9.7109375" style="43" customWidth="1"/>
    <col min="15883" max="16128" width="11.5703125" style="43"/>
    <col min="16129" max="16129" width="40.42578125" style="43" customWidth="1"/>
    <col min="16130" max="16130" width="10.7109375" style="43" customWidth="1"/>
    <col min="16131" max="16131" width="12.7109375" style="43" customWidth="1"/>
    <col min="16132" max="16132" width="10.7109375" style="43" customWidth="1"/>
    <col min="16133" max="16133" width="12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0.7109375" style="43" customWidth="1"/>
    <col min="16138" max="16138" width="9.7109375" style="43" customWidth="1"/>
    <col min="16139" max="16384" width="11.5703125" style="43"/>
  </cols>
  <sheetData>
    <row r="1" spans="1:10" s="79" customFormat="1" ht="52.9" customHeight="1">
      <c r="A1" s="82" t="s">
        <v>623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3.5" thickBot="1"/>
    <row r="3" spans="1:10" s="79" customFormat="1" ht="19.899999999999999" customHeight="1" thickBot="1">
      <c r="A3" s="78"/>
      <c r="B3" s="78"/>
      <c r="C3" s="78"/>
      <c r="D3" s="78"/>
      <c r="E3" s="78"/>
      <c r="F3" s="78"/>
      <c r="G3" s="1093" t="s">
        <v>640</v>
      </c>
      <c r="H3" s="1094"/>
      <c r="I3" s="1094"/>
      <c r="J3" s="1095"/>
    </row>
    <row r="4" spans="1:10" s="46" customFormat="1" ht="19.899999999999999" customHeight="1" thickBot="1">
      <c r="A4" s="1102"/>
      <c r="B4" s="1096">
        <v>2017</v>
      </c>
      <c r="C4" s="1097"/>
      <c r="D4" s="1098">
        <v>2018</v>
      </c>
      <c r="E4" s="1097"/>
      <c r="G4" s="1099" t="s">
        <v>486</v>
      </c>
      <c r="H4" s="1100"/>
      <c r="I4" s="1101" t="s">
        <v>461</v>
      </c>
      <c r="J4" s="1100"/>
    </row>
    <row r="5" spans="1:10" s="46" customFormat="1" ht="27" customHeight="1" thickBot="1">
      <c r="A5" s="1103"/>
      <c r="B5" s="698" t="s">
        <v>486</v>
      </c>
      <c r="C5" s="699" t="s">
        <v>0</v>
      </c>
      <c r="D5" s="698" t="s">
        <v>486</v>
      </c>
      <c r="E5" s="699" t="s">
        <v>0</v>
      </c>
      <c r="G5" s="706" t="s">
        <v>486</v>
      </c>
      <c r="H5" s="667" t="s">
        <v>38</v>
      </c>
      <c r="I5" s="707" t="s">
        <v>0</v>
      </c>
      <c r="J5" s="667" t="s">
        <v>38</v>
      </c>
    </row>
    <row r="6" spans="1:10" ht="18" customHeight="1">
      <c r="A6" s="122" t="s">
        <v>265</v>
      </c>
      <c r="B6" s="341">
        <v>45500</v>
      </c>
      <c r="C6" s="343">
        <v>7029</v>
      </c>
      <c r="D6" s="341">
        <v>41012</v>
      </c>
      <c r="E6" s="343">
        <v>6219</v>
      </c>
      <c r="G6" s="782">
        <f>D6-B6</f>
        <v>-4488</v>
      </c>
      <c r="H6" s="783">
        <f>(D6-B6)/B6</f>
        <v>-9.8637362637362641E-2</v>
      </c>
      <c r="I6" s="784">
        <f>E6-C6</f>
        <v>-810</v>
      </c>
      <c r="J6" s="783">
        <f>(E6-C6)/C6</f>
        <v>-0.11523687580025609</v>
      </c>
    </row>
    <row r="7" spans="1:10" ht="18" customHeight="1" thickBot="1">
      <c r="A7" s="340" t="s">
        <v>512</v>
      </c>
      <c r="B7" s="342">
        <v>13830</v>
      </c>
      <c r="C7" s="344">
        <v>4116</v>
      </c>
      <c r="D7" s="342">
        <v>17249</v>
      </c>
      <c r="E7" s="344">
        <v>2363</v>
      </c>
      <c r="G7" s="785">
        <f>D7-B7</f>
        <v>3419</v>
      </c>
      <c r="H7" s="786">
        <f>(D7-B7)/B7</f>
        <v>0.24721619667389733</v>
      </c>
      <c r="I7" s="787">
        <f>E7-C7</f>
        <v>-1753</v>
      </c>
      <c r="J7" s="786">
        <f>(E7-C7)/C7</f>
        <v>-0.42589893100097181</v>
      </c>
    </row>
    <row r="8" spans="1:10" ht="19.899999999999999" customHeight="1" thickBot="1">
      <c r="A8" s="703" t="s">
        <v>491</v>
      </c>
      <c r="B8" s="780">
        <f>SUM(B6:B7)</f>
        <v>59330</v>
      </c>
      <c r="C8" s="781">
        <f>SUM(C6:C7)</f>
        <v>11145</v>
      </c>
      <c r="D8" s="780">
        <f>SUM(D6:D7)</f>
        <v>58261</v>
      </c>
      <c r="E8" s="781">
        <f>SUM(E6:E7)</f>
        <v>8582</v>
      </c>
      <c r="G8" s="788">
        <f>D8-B8</f>
        <v>-1069</v>
      </c>
      <c r="H8" s="789">
        <f>(D8-B8)/B8</f>
        <v>-1.8017866172256869E-2</v>
      </c>
      <c r="I8" s="790">
        <f>E8-C8</f>
        <v>-2563</v>
      </c>
      <c r="J8" s="789">
        <f>(E8-C8)/C8</f>
        <v>-0.22996859578286227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workbookViewId="0">
      <selection activeCell="O29" sqref="O29"/>
    </sheetView>
  </sheetViews>
  <sheetFormatPr baseColWidth="10" defaultRowHeight="12.75"/>
  <cols>
    <col min="1" max="1" width="41.85546875" style="43" customWidth="1"/>
    <col min="2" max="2" width="10.7109375" style="43" customWidth="1"/>
    <col min="3" max="3" width="12.85546875" style="43" customWidth="1"/>
    <col min="4" max="4" width="10.7109375" style="43" customWidth="1"/>
    <col min="5" max="5" width="12.7109375" style="43" customWidth="1"/>
    <col min="6" max="6" width="2.28515625" style="43" customWidth="1"/>
    <col min="7" max="7" width="10.7109375" style="43" customWidth="1"/>
    <col min="8" max="8" width="9.7109375" style="43" customWidth="1"/>
    <col min="9" max="9" width="11" style="43" customWidth="1"/>
    <col min="10" max="10" width="9.7109375" style="43" customWidth="1"/>
    <col min="11" max="256" width="11.5703125" style="43"/>
    <col min="257" max="257" width="45.28515625" style="43" customWidth="1"/>
    <col min="258" max="258" width="10.7109375" style="43" customWidth="1"/>
    <col min="259" max="259" width="14.7109375" style="43" customWidth="1"/>
    <col min="260" max="260" width="10.7109375" style="43" customWidth="1"/>
    <col min="261" max="261" width="14.7109375" style="43" customWidth="1"/>
    <col min="262" max="262" width="4.7109375" style="43" customWidth="1"/>
    <col min="263" max="263" width="10.7109375" style="43" customWidth="1"/>
    <col min="264" max="264" width="9.7109375" style="43" customWidth="1"/>
    <col min="265" max="265" width="12.7109375" style="43" customWidth="1"/>
    <col min="266" max="266" width="9.7109375" style="43" customWidth="1"/>
    <col min="267" max="512" width="11.5703125" style="43"/>
    <col min="513" max="513" width="45.28515625" style="43" customWidth="1"/>
    <col min="514" max="514" width="10.7109375" style="43" customWidth="1"/>
    <col min="515" max="515" width="14.7109375" style="43" customWidth="1"/>
    <col min="516" max="516" width="10.7109375" style="43" customWidth="1"/>
    <col min="517" max="517" width="14.7109375" style="43" customWidth="1"/>
    <col min="518" max="518" width="4.7109375" style="43" customWidth="1"/>
    <col min="519" max="519" width="10.7109375" style="43" customWidth="1"/>
    <col min="520" max="520" width="9.7109375" style="43" customWidth="1"/>
    <col min="521" max="521" width="12.7109375" style="43" customWidth="1"/>
    <col min="522" max="522" width="9.7109375" style="43" customWidth="1"/>
    <col min="523" max="768" width="11.5703125" style="43"/>
    <col min="769" max="769" width="45.28515625" style="43" customWidth="1"/>
    <col min="770" max="770" width="10.7109375" style="43" customWidth="1"/>
    <col min="771" max="771" width="14.7109375" style="43" customWidth="1"/>
    <col min="772" max="772" width="10.7109375" style="43" customWidth="1"/>
    <col min="773" max="773" width="14.7109375" style="43" customWidth="1"/>
    <col min="774" max="774" width="4.7109375" style="43" customWidth="1"/>
    <col min="775" max="775" width="10.7109375" style="43" customWidth="1"/>
    <col min="776" max="776" width="9.7109375" style="43" customWidth="1"/>
    <col min="777" max="777" width="12.7109375" style="43" customWidth="1"/>
    <col min="778" max="778" width="9.7109375" style="43" customWidth="1"/>
    <col min="779" max="1024" width="11.5703125" style="43"/>
    <col min="1025" max="1025" width="45.28515625" style="43" customWidth="1"/>
    <col min="1026" max="1026" width="10.7109375" style="43" customWidth="1"/>
    <col min="1027" max="1027" width="14.7109375" style="43" customWidth="1"/>
    <col min="1028" max="1028" width="10.7109375" style="43" customWidth="1"/>
    <col min="1029" max="1029" width="14.7109375" style="43" customWidth="1"/>
    <col min="1030" max="1030" width="4.7109375" style="43" customWidth="1"/>
    <col min="1031" max="1031" width="10.7109375" style="43" customWidth="1"/>
    <col min="1032" max="1032" width="9.7109375" style="43" customWidth="1"/>
    <col min="1033" max="1033" width="12.7109375" style="43" customWidth="1"/>
    <col min="1034" max="1034" width="9.7109375" style="43" customWidth="1"/>
    <col min="1035" max="1280" width="11.5703125" style="43"/>
    <col min="1281" max="1281" width="45.28515625" style="43" customWidth="1"/>
    <col min="1282" max="1282" width="10.7109375" style="43" customWidth="1"/>
    <col min="1283" max="1283" width="14.7109375" style="43" customWidth="1"/>
    <col min="1284" max="1284" width="10.7109375" style="43" customWidth="1"/>
    <col min="1285" max="1285" width="14.7109375" style="43" customWidth="1"/>
    <col min="1286" max="1286" width="4.7109375" style="43" customWidth="1"/>
    <col min="1287" max="1287" width="10.7109375" style="43" customWidth="1"/>
    <col min="1288" max="1288" width="9.7109375" style="43" customWidth="1"/>
    <col min="1289" max="1289" width="12.7109375" style="43" customWidth="1"/>
    <col min="1290" max="1290" width="9.7109375" style="43" customWidth="1"/>
    <col min="1291" max="1536" width="11.5703125" style="43"/>
    <col min="1537" max="1537" width="45.28515625" style="43" customWidth="1"/>
    <col min="1538" max="1538" width="10.7109375" style="43" customWidth="1"/>
    <col min="1539" max="1539" width="14.7109375" style="43" customWidth="1"/>
    <col min="1540" max="1540" width="10.7109375" style="43" customWidth="1"/>
    <col min="1541" max="1541" width="14.7109375" style="43" customWidth="1"/>
    <col min="1542" max="1542" width="4.7109375" style="43" customWidth="1"/>
    <col min="1543" max="1543" width="10.7109375" style="43" customWidth="1"/>
    <col min="1544" max="1544" width="9.7109375" style="43" customWidth="1"/>
    <col min="1545" max="1545" width="12.7109375" style="43" customWidth="1"/>
    <col min="1546" max="1546" width="9.7109375" style="43" customWidth="1"/>
    <col min="1547" max="1792" width="11.5703125" style="43"/>
    <col min="1793" max="1793" width="45.28515625" style="43" customWidth="1"/>
    <col min="1794" max="1794" width="10.7109375" style="43" customWidth="1"/>
    <col min="1795" max="1795" width="14.7109375" style="43" customWidth="1"/>
    <col min="1796" max="1796" width="10.7109375" style="43" customWidth="1"/>
    <col min="1797" max="1797" width="14.7109375" style="43" customWidth="1"/>
    <col min="1798" max="1798" width="4.7109375" style="43" customWidth="1"/>
    <col min="1799" max="1799" width="10.7109375" style="43" customWidth="1"/>
    <col min="1800" max="1800" width="9.7109375" style="43" customWidth="1"/>
    <col min="1801" max="1801" width="12.7109375" style="43" customWidth="1"/>
    <col min="1802" max="1802" width="9.7109375" style="43" customWidth="1"/>
    <col min="1803" max="2048" width="11.5703125" style="43"/>
    <col min="2049" max="2049" width="45.28515625" style="43" customWidth="1"/>
    <col min="2050" max="2050" width="10.7109375" style="43" customWidth="1"/>
    <col min="2051" max="2051" width="14.7109375" style="43" customWidth="1"/>
    <col min="2052" max="2052" width="10.7109375" style="43" customWidth="1"/>
    <col min="2053" max="2053" width="14.7109375" style="43" customWidth="1"/>
    <col min="2054" max="2054" width="4.7109375" style="43" customWidth="1"/>
    <col min="2055" max="2055" width="10.7109375" style="43" customWidth="1"/>
    <col min="2056" max="2056" width="9.7109375" style="43" customWidth="1"/>
    <col min="2057" max="2057" width="12.7109375" style="43" customWidth="1"/>
    <col min="2058" max="2058" width="9.7109375" style="43" customWidth="1"/>
    <col min="2059" max="2304" width="11.5703125" style="43"/>
    <col min="2305" max="2305" width="45.28515625" style="43" customWidth="1"/>
    <col min="2306" max="2306" width="10.7109375" style="43" customWidth="1"/>
    <col min="2307" max="2307" width="14.7109375" style="43" customWidth="1"/>
    <col min="2308" max="2308" width="10.7109375" style="43" customWidth="1"/>
    <col min="2309" max="2309" width="14.7109375" style="43" customWidth="1"/>
    <col min="2310" max="2310" width="4.7109375" style="43" customWidth="1"/>
    <col min="2311" max="2311" width="10.7109375" style="43" customWidth="1"/>
    <col min="2312" max="2312" width="9.7109375" style="43" customWidth="1"/>
    <col min="2313" max="2313" width="12.7109375" style="43" customWidth="1"/>
    <col min="2314" max="2314" width="9.7109375" style="43" customWidth="1"/>
    <col min="2315" max="2560" width="11.5703125" style="43"/>
    <col min="2561" max="2561" width="45.28515625" style="43" customWidth="1"/>
    <col min="2562" max="2562" width="10.7109375" style="43" customWidth="1"/>
    <col min="2563" max="2563" width="14.7109375" style="43" customWidth="1"/>
    <col min="2564" max="2564" width="10.7109375" style="43" customWidth="1"/>
    <col min="2565" max="2565" width="14.7109375" style="43" customWidth="1"/>
    <col min="2566" max="2566" width="4.7109375" style="43" customWidth="1"/>
    <col min="2567" max="2567" width="10.7109375" style="43" customWidth="1"/>
    <col min="2568" max="2568" width="9.7109375" style="43" customWidth="1"/>
    <col min="2569" max="2569" width="12.7109375" style="43" customWidth="1"/>
    <col min="2570" max="2570" width="9.7109375" style="43" customWidth="1"/>
    <col min="2571" max="2816" width="11.5703125" style="43"/>
    <col min="2817" max="2817" width="45.28515625" style="43" customWidth="1"/>
    <col min="2818" max="2818" width="10.7109375" style="43" customWidth="1"/>
    <col min="2819" max="2819" width="14.7109375" style="43" customWidth="1"/>
    <col min="2820" max="2820" width="10.7109375" style="43" customWidth="1"/>
    <col min="2821" max="2821" width="14.7109375" style="43" customWidth="1"/>
    <col min="2822" max="2822" width="4.7109375" style="43" customWidth="1"/>
    <col min="2823" max="2823" width="10.7109375" style="43" customWidth="1"/>
    <col min="2824" max="2824" width="9.7109375" style="43" customWidth="1"/>
    <col min="2825" max="2825" width="12.7109375" style="43" customWidth="1"/>
    <col min="2826" max="2826" width="9.7109375" style="43" customWidth="1"/>
    <col min="2827" max="3072" width="11.5703125" style="43"/>
    <col min="3073" max="3073" width="45.28515625" style="43" customWidth="1"/>
    <col min="3074" max="3074" width="10.7109375" style="43" customWidth="1"/>
    <col min="3075" max="3075" width="14.7109375" style="43" customWidth="1"/>
    <col min="3076" max="3076" width="10.7109375" style="43" customWidth="1"/>
    <col min="3077" max="3077" width="14.7109375" style="43" customWidth="1"/>
    <col min="3078" max="3078" width="4.7109375" style="43" customWidth="1"/>
    <col min="3079" max="3079" width="10.7109375" style="43" customWidth="1"/>
    <col min="3080" max="3080" width="9.7109375" style="43" customWidth="1"/>
    <col min="3081" max="3081" width="12.7109375" style="43" customWidth="1"/>
    <col min="3082" max="3082" width="9.7109375" style="43" customWidth="1"/>
    <col min="3083" max="3328" width="11.5703125" style="43"/>
    <col min="3329" max="3329" width="45.28515625" style="43" customWidth="1"/>
    <col min="3330" max="3330" width="10.7109375" style="43" customWidth="1"/>
    <col min="3331" max="3331" width="14.7109375" style="43" customWidth="1"/>
    <col min="3332" max="3332" width="10.7109375" style="43" customWidth="1"/>
    <col min="3333" max="3333" width="14.7109375" style="43" customWidth="1"/>
    <col min="3334" max="3334" width="4.7109375" style="43" customWidth="1"/>
    <col min="3335" max="3335" width="10.7109375" style="43" customWidth="1"/>
    <col min="3336" max="3336" width="9.7109375" style="43" customWidth="1"/>
    <col min="3337" max="3337" width="12.7109375" style="43" customWidth="1"/>
    <col min="3338" max="3338" width="9.7109375" style="43" customWidth="1"/>
    <col min="3339" max="3584" width="11.5703125" style="43"/>
    <col min="3585" max="3585" width="45.28515625" style="43" customWidth="1"/>
    <col min="3586" max="3586" width="10.7109375" style="43" customWidth="1"/>
    <col min="3587" max="3587" width="14.7109375" style="43" customWidth="1"/>
    <col min="3588" max="3588" width="10.7109375" style="43" customWidth="1"/>
    <col min="3589" max="3589" width="14.7109375" style="43" customWidth="1"/>
    <col min="3590" max="3590" width="4.7109375" style="43" customWidth="1"/>
    <col min="3591" max="3591" width="10.7109375" style="43" customWidth="1"/>
    <col min="3592" max="3592" width="9.7109375" style="43" customWidth="1"/>
    <col min="3593" max="3593" width="12.7109375" style="43" customWidth="1"/>
    <col min="3594" max="3594" width="9.7109375" style="43" customWidth="1"/>
    <col min="3595" max="3840" width="11.5703125" style="43"/>
    <col min="3841" max="3841" width="45.28515625" style="43" customWidth="1"/>
    <col min="3842" max="3842" width="10.7109375" style="43" customWidth="1"/>
    <col min="3843" max="3843" width="14.7109375" style="43" customWidth="1"/>
    <col min="3844" max="3844" width="10.7109375" style="43" customWidth="1"/>
    <col min="3845" max="3845" width="14.7109375" style="43" customWidth="1"/>
    <col min="3846" max="3846" width="4.7109375" style="43" customWidth="1"/>
    <col min="3847" max="3847" width="10.7109375" style="43" customWidth="1"/>
    <col min="3848" max="3848" width="9.7109375" style="43" customWidth="1"/>
    <col min="3849" max="3849" width="12.7109375" style="43" customWidth="1"/>
    <col min="3850" max="3850" width="9.7109375" style="43" customWidth="1"/>
    <col min="3851" max="4096" width="11.5703125" style="43"/>
    <col min="4097" max="4097" width="45.28515625" style="43" customWidth="1"/>
    <col min="4098" max="4098" width="10.7109375" style="43" customWidth="1"/>
    <col min="4099" max="4099" width="14.7109375" style="43" customWidth="1"/>
    <col min="4100" max="4100" width="10.7109375" style="43" customWidth="1"/>
    <col min="4101" max="4101" width="14.7109375" style="43" customWidth="1"/>
    <col min="4102" max="4102" width="4.7109375" style="43" customWidth="1"/>
    <col min="4103" max="4103" width="10.7109375" style="43" customWidth="1"/>
    <col min="4104" max="4104" width="9.7109375" style="43" customWidth="1"/>
    <col min="4105" max="4105" width="12.7109375" style="43" customWidth="1"/>
    <col min="4106" max="4106" width="9.7109375" style="43" customWidth="1"/>
    <col min="4107" max="4352" width="11.5703125" style="43"/>
    <col min="4353" max="4353" width="45.28515625" style="43" customWidth="1"/>
    <col min="4354" max="4354" width="10.7109375" style="43" customWidth="1"/>
    <col min="4355" max="4355" width="14.7109375" style="43" customWidth="1"/>
    <col min="4356" max="4356" width="10.7109375" style="43" customWidth="1"/>
    <col min="4357" max="4357" width="14.7109375" style="43" customWidth="1"/>
    <col min="4358" max="4358" width="4.7109375" style="43" customWidth="1"/>
    <col min="4359" max="4359" width="10.7109375" style="43" customWidth="1"/>
    <col min="4360" max="4360" width="9.7109375" style="43" customWidth="1"/>
    <col min="4361" max="4361" width="12.7109375" style="43" customWidth="1"/>
    <col min="4362" max="4362" width="9.7109375" style="43" customWidth="1"/>
    <col min="4363" max="4608" width="11.5703125" style="43"/>
    <col min="4609" max="4609" width="45.28515625" style="43" customWidth="1"/>
    <col min="4610" max="4610" width="10.7109375" style="43" customWidth="1"/>
    <col min="4611" max="4611" width="14.7109375" style="43" customWidth="1"/>
    <col min="4612" max="4612" width="10.7109375" style="43" customWidth="1"/>
    <col min="4613" max="4613" width="14.7109375" style="43" customWidth="1"/>
    <col min="4614" max="4614" width="4.7109375" style="43" customWidth="1"/>
    <col min="4615" max="4615" width="10.7109375" style="43" customWidth="1"/>
    <col min="4616" max="4616" width="9.7109375" style="43" customWidth="1"/>
    <col min="4617" max="4617" width="12.7109375" style="43" customWidth="1"/>
    <col min="4618" max="4618" width="9.7109375" style="43" customWidth="1"/>
    <col min="4619" max="4864" width="11.5703125" style="43"/>
    <col min="4865" max="4865" width="45.28515625" style="43" customWidth="1"/>
    <col min="4866" max="4866" width="10.7109375" style="43" customWidth="1"/>
    <col min="4867" max="4867" width="14.7109375" style="43" customWidth="1"/>
    <col min="4868" max="4868" width="10.7109375" style="43" customWidth="1"/>
    <col min="4869" max="4869" width="14.7109375" style="43" customWidth="1"/>
    <col min="4870" max="4870" width="4.7109375" style="43" customWidth="1"/>
    <col min="4871" max="4871" width="10.7109375" style="43" customWidth="1"/>
    <col min="4872" max="4872" width="9.7109375" style="43" customWidth="1"/>
    <col min="4873" max="4873" width="12.7109375" style="43" customWidth="1"/>
    <col min="4874" max="4874" width="9.7109375" style="43" customWidth="1"/>
    <col min="4875" max="5120" width="11.5703125" style="43"/>
    <col min="5121" max="5121" width="45.28515625" style="43" customWidth="1"/>
    <col min="5122" max="5122" width="10.7109375" style="43" customWidth="1"/>
    <col min="5123" max="5123" width="14.7109375" style="43" customWidth="1"/>
    <col min="5124" max="5124" width="10.7109375" style="43" customWidth="1"/>
    <col min="5125" max="5125" width="14.7109375" style="43" customWidth="1"/>
    <col min="5126" max="5126" width="4.7109375" style="43" customWidth="1"/>
    <col min="5127" max="5127" width="10.7109375" style="43" customWidth="1"/>
    <col min="5128" max="5128" width="9.7109375" style="43" customWidth="1"/>
    <col min="5129" max="5129" width="12.7109375" style="43" customWidth="1"/>
    <col min="5130" max="5130" width="9.7109375" style="43" customWidth="1"/>
    <col min="5131" max="5376" width="11.5703125" style="43"/>
    <col min="5377" max="5377" width="45.28515625" style="43" customWidth="1"/>
    <col min="5378" max="5378" width="10.7109375" style="43" customWidth="1"/>
    <col min="5379" max="5379" width="14.7109375" style="43" customWidth="1"/>
    <col min="5380" max="5380" width="10.7109375" style="43" customWidth="1"/>
    <col min="5381" max="5381" width="14.7109375" style="43" customWidth="1"/>
    <col min="5382" max="5382" width="4.7109375" style="43" customWidth="1"/>
    <col min="5383" max="5383" width="10.7109375" style="43" customWidth="1"/>
    <col min="5384" max="5384" width="9.7109375" style="43" customWidth="1"/>
    <col min="5385" max="5385" width="12.7109375" style="43" customWidth="1"/>
    <col min="5386" max="5386" width="9.7109375" style="43" customWidth="1"/>
    <col min="5387" max="5632" width="11.5703125" style="43"/>
    <col min="5633" max="5633" width="45.28515625" style="43" customWidth="1"/>
    <col min="5634" max="5634" width="10.7109375" style="43" customWidth="1"/>
    <col min="5635" max="5635" width="14.7109375" style="43" customWidth="1"/>
    <col min="5636" max="5636" width="10.7109375" style="43" customWidth="1"/>
    <col min="5637" max="5637" width="14.7109375" style="43" customWidth="1"/>
    <col min="5638" max="5638" width="4.7109375" style="43" customWidth="1"/>
    <col min="5639" max="5639" width="10.7109375" style="43" customWidth="1"/>
    <col min="5640" max="5640" width="9.7109375" style="43" customWidth="1"/>
    <col min="5641" max="5641" width="12.7109375" style="43" customWidth="1"/>
    <col min="5642" max="5642" width="9.7109375" style="43" customWidth="1"/>
    <col min="5643" max="5888" width="11.5703125" style="43"/>
    <col min="5889" max="5889" width="45.28515625" style="43" customWidth="1"/>
    <col min="5890" max="5890" width="10.7109375" style="43" customWidth="1"/>
    <col min="5891" max="5891" width="14.7109375" style="43" customWidth="1"/>
    <col min="5892" max="5892" width="10.7109375" style="43" customWidth="1"/>
    <col min="5893" max="5893" width="14.7109375" style="43" customWidth="1"/>
    <col min="5894" max="5894" width="4.7109375" style="43" customWidth="1"/>
    <col min="5895" max="5895" width="10.7109375" style="43" customWidth="1"/>
    <col min="5896" max="5896" width="9.7109375" style="43" customWidth="1"/>
    <col min="5897" max="5897" width="12.7109375" style="43" customWidth="1"/>
    <col min="5898" max="5898" width="9.7109375" style="43" customWidth="1"/>
    <col min="5899" max="6144" width="11.5703125" style="43"/>
    <col min="6145" max="6145" width="45.28515625" style="43" customWidth="1"/>
    <col min="6146" max="6146" width="10.7109375" style="43" customWidth="1"/>
    <col min="6147" max="6147" width="14.7109375" style="43" customWidth="1"/>
    <col min="6148" max="6148" width="10.7109375" style="43" customWidth="1"/>
    <col min="6149" max="6149" width="14.7109375" style="43" customWidth="1"/>
    <col min="6150" max="6150" width="4.7109375" style="43" customWidth="1"/>
    <col min="6151" max="6151" width="10.7109375" style="43" customWidth="1"/>
    <col min="6152" max="6152" width="9.7109375" style="43" customWidth="1"/>
    <col min="6153" max="6153" width="12.7109375" style="43" customWidth="1"/>
    <col min="6154" max="6154" width="9.7109375" style="43" customWidth="1"/>
    <col min="6155" max="6400" width="11.5703125" style="43"/>
    <col min="6401" max="6401" width="45.28515625" style="43" customWidth="1"/>
    <col min="6402" max="6402" width="10.7109375" style="43" customWidth="1"/>
    <col min="6403" max="6403" width="14.7109375" style="43" customWidth="1"/>
    <col min="6404" max="6404" width="10.7109375" style="43" customWidth="1"/>
    <col min="6405" max="6405" width="14.7109375" style="43" customWidth="1"/>
    <col min="6406" max="6406" width="4.7109375" style="43" customWidth="1"/>
    <col min="6407" max="6407" width="10.7109375" style="43" customWidth="1"/>
    <col min="6408" max="6408" width="9.7109375" style="43" customWidth="1"/>
    <col min="6409" max="6409" width="12.7109375" style="43" customWidth="1"/>
    <col min="6410" max="6410" width="9.7109375" style="43" customWidth="1"/>
    <col min="6411" max="6656" width="11.5703125" style="43"/>
    <col min="6657" max="6657" width="45.28515625" style="43" customWidth="1"/>
    <col min="6658" max="6658" width="10.7109375" style="43" customWidth="1"/>
    <col min="6659" max="6659" width="14.7109375" style="43" customWidth="1"/>
    <col min="6660" max="6660" width="10.7109375" style="43" customWidth="1"/>
    <col min="6661" max="6661" width="14.7109375" style="43" customWidth="1"/>
    <col min="6662" max="6662" width="4.7109375" style="43" customWidth="1"/>
    <col min="6663" max="6663" width="10.7109375" style="43" customWidth="1"/>
    <col min="6664" max="6664" width="9.7109375" style="43" customWidth="1"/>
    <col min="6665" max="6665" width="12.7109375" style="43" customWidth="1"/>
    <col min="6666" max="6666" width="9.7109375" style="43" customWidth="1"/>
    <col min="6667" max="6912" width="11.5703125" style="43"/>
    <col min="6913" max="6913" width="45.28515625" style="43" customWidth="1"/>
    <col min="6914" max="6914" width="10.7109375" style="43" customWidth="1"/>
    <col min="6915" max="6915" width="14.7109375" style="43" customWidth="1"/>
    <col min="6916" max="6916" width="10.7109375" style="43" customWidth="1"/>
    <col min="6917" max="6917" width="14.7109375" style="43" customWidth="1"/>
    <col min="6918" max="6918" width="4.7109375" style="43" customWidth="1"/>
    <col min="6919" max="6919" width="10.7109375" style="43" customWidth="1"/>
    <col min="6920" max="6920" width="9.7109375" style="43" customWidth="1"/>
    <col min="6921" max="6921" width="12.7109375" style="43" customWidth="1"/>
    <col min="6922" max="6922" width="9.7109375" style="43" customWidth="1"/>
    <col min="6923" max="7168" width="11.5703125" style="43"/>
    <col min="7169" max="7169" width="45.28515625" style="43" customWidth="1"/>
    <col min="7170" max="7170" width="10.7109375" style="43" customWidth="1"/>
    <col min="7171" max="7171" width="14.7109375" style="43" customWidth="1"/>
    <col min="7172" max="7172" width="10.7109375" style="43" customWidth="1"/>
    <col min="7173" max="7173" width="14.7109375" style="43" customWidth="1"/>
    <col min="7174" max="7174" width="4.7109375" style="43" customWidth="1"/>
    <col min="7175" max="7175" width="10.7109375" style="43" customWidth="1"/>
    <col min="7176" max="7176" width="9.7109375" style="43" customWidth="1"/>
    <col min="7177" max="7177" width="12.7109375" style="43" customWidth="1"/>
    <col min="7178" max="7178" width="9.7109375" style="43" customWidth="1"/>
    <col min="7179" max="7424" width="11.5703125" style="43"/>
    <col min="7425" max="7425" width="45.28515625" style="43" customWidth="1"/>
    <col min="7426" max="7426" width="10.7109375" style="43" customWidth="1"/>
    <col min="7427" max="7427" width="14.7109375" style="43" customWidth="1"/>
    <col min="7428" max="7428" width="10.7109375" style="43" customWidth="1"/>
    <col min="7429" max="7429" width="14.7109375" style="43" customWidth="1"/>
    <col min="7430" max="7430" width="4.7109375" style="43" customWidth="1"/>
    <col min="7431" max="7431" width="10.7109375" style="43" customWidth="1"/>
    <col min="7432" max="7432" width="9.7109375" style="43" customWidth="1"/>
    <col min="7433" max="7433" width="12.7109375" style="43" customWidth="1"/>
    <col min="7434" max="7434" width="9.7109375" style="43" customWidth="1"/>
    <col min="7435" max="7680" width="11.5703125" style="43"/>
    <col min="7681" max="7681" width="45.28515625" style="43" customWidth="1"/>
    <col min="7682" max="7682" width="10.7109375" style="43" customWidth="1"/>
    <col min="7683" max="7683" width="14.7109375" style="43" customWidth="1"/>
    <col min="7684" max="7684" width="10.7109375" style="43" customWidth="1"/>
    <col min="7685" max="7685" width="14.7109375" style="43" customWidth="1"/>
    <col min="7686" max="7686" width="4.7109375" style="43" customWidth="1"/>
    <col min="7687" max="7687" width="10.7109375" style="43" customWidth="1"/>
    <col min="7688" max="7688" width="9.7109375" style="43" customWidth="1"/>
    <col min="7689" max="7689" width="12.7109375" style="43" customWidth="1"/>
    <col min="7690" max="7690" width="9.7109375" style="43" customWidth="1"/>
    <col min="7691" max="7936" width="11.5703125" style="43"/>
    <col min="7937" max="7937" width="45.28515625" style="43" customWidth="1"/>
    <col min="7938" max="7938" width="10.7109375" style="43" customWidth="1"/>
    <col min="7939" max="7939" width="14.7109375" style="43" customWidth="1"/>
    <col min="7940" max="7940" width="10.7109375" style="43" customWidth="1"/>
    <col min="7941" max="7941" width="14.7109375" style="43" customWidth="1"/>
    <col min="7942" max="7942" width="4.7109375" style="43" customWidth="1"/>
    <col min="7943" max="7943" width="10.7109375" style="43" customWidth="1"/>
    <col min="7944" max="7944" width="9.7109375" style="43" customWidth="1"/>
    <col min="7945" max="7945" width="12.7109375" style="43" customWidth="1"/>
    <col min="7946" max="7946" width="9.7109375" style="43" customWidth="1"/>
    <col min="7947" max="8192" width="11.5703125" style="43"/>
    <col min="8193" max="8193" width="45.28515625" style="43" customWidth="1"/>
    <col min="8194" max="8194" width="10.7109375" style="43" customWidth="1"/>
    <col min="8195" max="8195" width="14.7109375" style="43" customWidth="1"/>
    <col min="8196" max="8196" width="10.7109375" style="43" customWidth="1"/>
    <col min="8197" max="8197" width="14.7109375" style="43" customWidth="1"/>
    <col min="8198" max="8198" width="4.7109375" style="43" customWidth="1"/>
    <col min="8199" max="8199" width="10.7109375" style="43" customWidth="1"/>
    <col min="8200" max="8200" width="9.7109375" style="43" customWidth="1"/>
    <col min="8201" max="8201" width="12.7109375" style="43" customWidth="1"/>
    <col min="8202" max="8202" width="9.7109375" style="43" customWidth="1"/>
    <col min="8203" max="8448" width="11.5703125" style="43"/>
    <col min="8449" max="8449" width="45.28515625" style="43" customWidth="1"/>
    <col min="8450" max="8450" width="10.7109375" style="43" customWidth="1"/>
    <col min="8451" max="8451" width="14.7109375" style="43" customWidth="1"/>
    <col min="8452" max="8452" width="10.7109375" style="43" customWidth="1"/>
    <col min="8453" max="8453" width="14.7109375" style="43" customWidth="1"/>
    <col min="8454" max="8454" width="4.7109375" style="43" customWidth="1"/>
    <col min="8455" max="8455" width="10.7109375" style="43" customWidth="1"/>
    <col min="8456" max="8456" width="9.7109375" style="43" customWidth="1"/>
    <col min="8457" max="8457" width="12.7109375" style="43" customWidth="1"/>
    <col min="8458" max="8458" width="9.7109375" style="43" customWidth="1"/>
    <col min="8459" max="8704" width="11.5703125" style="43"/>
    <col min="8705" max="8705" width="45.28515625" style="43" customWidth="1"/>
    <col min="8706" max="8706" width="10.7109375" style="43" customWidth="1"/>
    <col min="8707" max="8707" width="14.7109375" style="43" customWidth="1"/>
    <col min="8708" max="8708" width="10.7109375" style="43" customWidth="1"/>
    <col min="8709" max="8709" width="14.7109375" style="43" customWidth="1"/>
    <col min="8710" max="8710" width="4.7109375" style="43" customWidth="1"/>
    <col min="8711" max="8711" width="10.7109375" style="43" customWidth="1"/>
    <col min="8712" max="8712" width="9.7109375" style="43" customWidth="1"/>
    <col min="8713" max="8713" width="12.7109375" style="43" customWidth="1"/>
    <col min="8714" max="8714" width="9.7109375" style="43" customWidth="1"/>
    <col min="8715" max="8960" width="11.5703125" style="43"/>
    <col min="8961" max="8961" width="45.28515625" style="43" customWidth="1"/>
    <col min="8962" max="8962" width="10.7109375" style="43" customWidth="1"/>
    <col min="8963" max="8963" width="14.7109375" style="43" customWidth="1"/>
    <col min="8964" max="8964" width="10.7109375" style="43" customWidth="1"/>
    <col min="8965" max="8965" width="14.7109375" style="43" customWidth="1"/>
    <col min="8966" max="8966" width="4.7109375" style="43" customWidth="1"/>
    <col min="8967" max="8967" width="10.7109375" style="43" customWidth="1"/>
    <col min="8968" max="8968" width="9.7109375" style="43" customWidth="1"/>
    <col min="8969" max="8969" width="12.7109375" style="43" customWidth="1"/>
    <col min="8970" max="8970" width="9.7109375" style="43" customWidth="1"/>
    <col min="8971" max="9216" width="11.5703125" style="43"/>
    <col min="9217" max="9217" width="45.28515625" style="43" customWidth="1"/>
    <col min="9218" max="9218" width="10.7109375" style="43" customWidth="1"/>
    <col min="9219" max="9219" width="14.7109375" style="43" customWidth="1"/>
    <col min="9220" max="9220" width="10.7109375" style="43" customWidth="1"/>
    <col min="9221" max="9221" width="14.7109375" style="43" customWidth="1"/>
    <col min="9222" max="9222" width="4.7109375" style="43" customWidth="1"/>
    <col min="9223" max="9223" width="10.7109375" style="43" customWidth="1"/>
    <col min="9224" max="9224" width="9.7109375" style="43" customWidth="1"/>
    <col min="9225" max="9225" width="12.7109375" style="43" customWidth="1"/>
    <col min="9226" max="9226" width="9.7109375" style="43" customWidth="1"/>
    <col min="9227" max="9472" width="11.5703125" style="43"/>
    <col min="9473" max="9473" width="45.28515625" style="43" customWidth="1"/>
    <col min="9474" max="9474" width="10.7109375" style="43" customWidth="1"/>
    <col min="9475" max="9475" width="14.7109375" style="43" customWidth="1"/>
    <col min="9476" max="9476" width="10.7109375" style="43" customWidth="1"/>
    <col min="9477" max="9477" width="14.7109375" style="43" customWidth="1"/>
    <col min="9478" max="9478" width="4.7109375" style="43" customWidth="1"/>
    <col min="9479" max="9479" width="10.7109375" style="43" customWidth="1"/>
    <col min="9480" max="9480" width="9.7109375" style="43" customWidth="1"/>
    <col min="9481" max="9481" width="12.7109375" style="43" customWidth="1"/>
    <col min="9482" max="9482" width="9.7109375" style="43" customWidth="1"/>
    <col min="9483" max="9728" width="11.5703125" style="43"/>
    <col min="9729" max="9729" width="45.28515625" style="43" customWidth="1"/>
    <col min="9730" max="9730" width="10.7109375" style="43" customWidth="1"/>
    <col min="9731" max="9731" width="14.7109375" style="43" customWidth="1"/>
    <col min="9732" max="9732" width="10.7109375" style="43" customWidth="1"/>
    <col min="9733" max="9733" width="14.7109375" style="43" customWidth="1"/>
    <col min="9734" max="9734" width="4.7109375" style="43" customWidth="1"/>
    <col min="9735" max="9735" width="10.7109375" style="43" customWidth="1"/>
    <col min="9736" max="9736" width="9.7109375" style="43" customWidth="1"/>
    <col min="9737" max="9737" width="12.7109375" style="43" customWidth="1"/>
    <col min="9738" max="9738" width="9.7109375" style="43" customWidth="1"/>
    <col min="9739" max="9984" width="11.5703125" style="43"/>
    <col min="9985" max="9985" width="45.28515625" style="43" customWidth="1"/>
    <col min="9986" max="9986" width="10.7109375" style="43" customWidth="1"/>
    <col min="9987" max="9987" width="14.7109375" style="43" customWidth="1"/>
    <col min="9988" max="9988" width="10.7109375" style="43" customWidth="1"/>
    <col min="9989" max="9989" width="14.7109375" style="43" customWidth="1"/>
    <col min="9990" max="9990" width="4.7109375" style="43" customWidth="1"/>
    <col min="9991" max="9991" width="10.7109375" style="43" customWidth="1"/>
    <col min="9992" max="9992" width="9.7109375" style="43" customWidth="1"/>
    <col min="9993" max="9993" width="12.7109375" style="43" customWidth="1"/>
    <col min="9994" max="9994" width="9.7109375" style="43" customWidth="1"/>
    <col min="9995" max="10240" width="11.5703125" style="43"/>
    <col min="10241" max="10241" width="45.28515625" style="43" customWidth="1"/>
    <col min="10242" max="10242" width="10.7109375" style="43" customWidth="1"/>
    <col min="10243" max="10243" width="14.7109375" style="43" customWidth="1"/>
    <col min="10244" max="10244" width="10.7109375" style="43" customWidth="1"/>
    <col min="10245" max="10245" width="14.7109375" style="43" customWidth="1"/>
    <col min="10246" max="10246" width="4.7109375" style="43" customWidth="1"/>
    <col min="10247" max="10247" width="10.7109375" style="43" customWidth="1"/>
    <col min="10248" max="10248" width="9.7109375" style="43" customWidth="1"/>
    <col min="10249" max="10249" width="12.7109375" style="43" customWidth="1"/>
    <col min="10250" max="10250" width="9.7109375" style="43" customWidth="1"/>
    <col min="10251" max="10496" width="11.5703125" style="43"/>
    <col min="10497" max="10497" width="45.28515625" style="43" customWidth="1"/>
    <col min="10498" max="10498" width="10.7109375" style="43" customWidth="1"/>
    <col min="10499" max="10499" width="14.7109375" style="43" customWidth="1"/>
    <col min="10500" max="10500" width="10.7109375" style="43" customWidth="1"/>
    <col min="10501" max="10501" width="14.7109375" style="43" customWidth="1"/>
    <col min="10502" max="10502" width="4.7109375" style="43" customWidth="1"/>
    <col min="10503" max="10503" width="10.7109375" style="43" customWidth="1"/>
    <col min="10504" max="10504" width="9.7109375" style="43" customWidth="1"/>
    <col min="10505" max="10505" width="12.7109375" style="43" customWidth="1"/>
    <col min="10506" max="10506" width="9.7109375" style="43" customWidth="1"/>
    <col min="10507" max="10752" width="11.5703125" style="43"/>
    <col min="10753" max="10753" width="45.28515625" style="43" customWidth="1"/>
    <col min="10754" max="10754" width="10.7109375" style="43" customWidth="1"/>
    <col min="10755" max="10755" width="14.7109375" style="43" customWidth="1"/>
    <col min="10756" max="10756" width="10.7109375" style="43" customWidth="1"/>
    <col min="10757" max="10757" width="14.7109375" style="43" customWidth="1"/>
    <col min="10758" max="10758" width="4.7109375" style="43" customWidth="1"/>
    <col min="10759" max="10759" width="10.7109375" style="43" customWidth="1"/>
    <col min="10760" max="10760" width="9.7109375" style="43" customWidth="1"/>
    <col min="10761" max="10761" width="12.7109375" style="43" customWidth="1"/>
    <col min="10762" max="10762" width="9.7109375" style="43" customWidth="1"/>
    <col min="10763" max="11008" width="11.5703125" style="43"/>
    <col min="11009" max="11009" width="45.28515625" style="43" customWidth="1"/>
    <col min="11010" max="11010" width="10.7109375" style="43" customWidth="1"/>
    <col min="11011" max="11011" width="14.7109375" style="43" customWidth="1"/>
    <col min="11012" max="11012" width="10.7109375" style="43" customWidth="1"/>
    <col min="11013" max="11013" width="14.7109375" style="43" customWidth="1"/>
    <col min="11014" max="11014" width="4.7109375" style="43" customWidth="1"/>
    <col min="11015" max="11015" width="10.7109375" style="43" customWidth="1"/>
    <col min="11016" max="11016" width="9.7109375" style="43" customWidth="1"/>
    <col min="11017" max="11017" width="12.7109375" style="43" customWidth="1"/>
    <col min="11018" max="11018" width="9.7109375" style="43" customWidth="1"/>
    <col min="11019" max="11264" width="11.5703125" style="43"/>
    <col min="11265" max="11265" width="45.28515625" style="43" customWidth="1"/>
    <col min="11266" max="11266" width="10.7109375" style="43" customWidth="1"/>
    <col min="11267" max="11267" width="14.7109375" style="43" customWidth="1"/>
    <col min="11268" max="11268" width="10.7109375" style="43" customWidth="1"/>
    <col min="11269" max="11269" width="14.7109375" style="43" customWidth="1"/>
    <col min="11270" max="11270" width="4.7109375" style="43" customWidth="1"/>
    <col min="11271" max="11271" width="10.7109375" style="43" customWidth="1"/>
    <col min="11272" max="11272" width="9.7109375" style="43" customWidth="1"/>
    <col min="11273" max="11273" width="12.7109375" style="43" customWidth="1"/>
    <col min="11274" max="11274" width="9.7109375" style="43" customWidth="1"/>
    <col min="11275" max="11520" width="11.5703125" style="43"/>
    <col min="11521" max="11521" width="45.28515625" style="43" customWidth="1"/>
    <col min="11522" max="11522" width="10.7109375" style="43" customWidth="1"/>
    <col min="11523" max="11523" width="14.7109375" style="43" customWidth="1"/>
    <col min="11524" max="11524" width="10.7109375" style="43" customWidth="1"/>
    <col min="11525" max="11525" width="14.7109375" style="43" customWidth="1"/>
    <col min="11526" max="11526" width="4.7109375" style="43" customWidth="1"/>
    <col min="11527" max="11527" width="10.7109375" style="43" customWidth="1"/>
    <col min="11528" max="11528" width="9.7109375" style="43" customWidth="1"/>
    <col min="11529" max="11529" width="12.7109375" style="43" customWidth="1"/>
    <col min="11530" max="11530" width="9.7109375" style="43" customWidth="1"/>
    <col min="11531" max="11776" width="11.5703125" style="43"/>
    <col min="11777" max="11777" width="45.28515625" style="43" customWidth="1"/>
    <col min="11778" max="11778" width="10.7109375" style="43" customWidth="1"/>
    <col min="11779" max="11779" width="14.7109375" style="43" customWidth="1"/>
    <col min="11780" max="11780" width="10.7109375" style="43" customWidth="1"/>
    <col min="11781" max="11781" width="14.7109375" style="43" customWidth="1"/>
    <col min="11782" max="11782" width="4.7109375" style="43" customWidth="1"/>
    <col min="11783" max="11783" width="10.7109375" style="43" customWidth="1"/>
    <col min="11784" max="11784" width="9.7109375" style="43" customWidth="1"/>
    <col min="11785" max="11785" width="12.7109375" style="43" customWidth="1"/>
    <col min="11786" max="11786" width="9.7109375" style="43" customWidth="1"/>
    <col min="11787" max="12032" width="11.5703125" style="43"/>
    <col min="12033" max="12033" width="45.28515625" style="43" customWidth="1"/>
    <col min="12034" max="12034" width="10.7109375" style="43" customWidth="1"/>
    <col min="12035" max="12035" width="14.7109375" style="43" customWidth="1"/>
    <col min="12036" max="12036" width="10.7109375" style="43" customWidth="1"/>
    <col min="12037" max="12037" width="14.7109375" style="43" customWidth="1"/>
    <col min="12038" max="12038" width="4.7109375" style="43" customWidth="1"/>
    <col min="12039" max="12039" width="10.7109375" style="43" customWidth="1"/>
    <col min="12040" max="12040" width="9.7109375" style="43" customWidth="1"/>
    <col min="12041" max="12041" width="12.7109375" style="43" customWidth="1"/>
    <col min="12042" max="12042" width="9.7109375" style="43" customWidth="1"/>
    <col min="12043" max="12288" width="11.5703125" style="43"/>
    <col min="12289" max="12289" width="45.28515625" style="43" customWidth="1"/>
    <col min="12290" max="12290" width="10.7109375" style="43" customWidth="1"/>
    <col min="12291" max="12291" width="14.7109375" style="43" customWidth="1"/>
    <col min="12292" max="12292" width="10.7109375" style="43" customWidth="1"/>
    <col min="12293" max="12293" width="14.7109375" style="43" customWidth="1"/>
    <col min="12294" max="12294" width="4.7109375" style="43" customWidth="1"/>
    <col min="12295" max="12295" width="10.7109375" style="43" customWidth="1"/>
    <col min="12296" max="12296" width="9.7109375" style="43" customWidth="1"/>
    <col min="12297" max="12297" width="12.7109375" style="43" customWidth="1"/>
    <col min="12298" max="12298" width="9.7109375" style="43" customWidth="1"/>
    <col min="12299" max="12544" width="11.5703125" style="43"/>
    <col min="12545" max="12545" width="45.28515625" style="43" customWidth="1"/>
    <col min="12546" max="12546" width="10.7109375" style="43" customWidth="1"/>
    <col min="12547" max="12547" width="14.7109375" style="43" customWidth="1"/>
    <col min="12548" max="12548" width="10.7109375" style="43" customWidth="1"/>
    <col min="12549" max="12549" width="14.7109375" style="43" customWidth="1"/>
    <col min="12550" max="12550" width="4.7109375" style="43" customWidth="1"/>
    <col min="12551" max="12551" width="10.7109375" style="43" customWidth="1"/>
    <col min="12552" max="12552" width="9.7109375" style="43" customWidth="1"/>
    <col min="12553" max="12553" width="12.7109375" style="43" customWidth="1"/>
    <col min="12554" max="12554" width="9.7109375" style="43" customWidth="1"/>
    <col min="12555" max="12800" width="11.5703125" style="43"/>
    <col min="12801" max="12801" width="45.28515625" style="43" customWidth="1"/>
    <col min="12802" max="12802" width="10.7109375" style="43" customWidth="1"/>
    <col min="12803" max="12803" width="14.7109375" style="43" customWidth="1"/>
    <col min="12804" max="12804" width="10.7109375" style="43" customWidth="1"/>
    <col min="12805" max="12805" width="14.7109375" style="43" customWidth="1"/>
    <col min="12806" max="12806" width="4.7109375" style="43" customWidth="1"/>
    <col min="12807" max="12807" width="10.7109375" style="43" customWidth="1"/>
    <col min="12808" max="12808" width="9.7109375" style="43" customWidth="1"/>
    <col min="12809" max="12809" width="12.7109375" style="43" customWidth="1"/>
    <col min="12810" max="12810" width="9.7109375" style="43" customWidth="1"/>
    <col min="12811" max="13056" width="11.5703125" style="43"/>
    <col min="13057" max="13057" width="45.28515625" style="43" customWidth="1"/>
    <col min="13058" max="13058" width="10.7109375" style="43" customWidth="1"/>
    <col min="13059" max="13059" width="14.7109375" style="43" customWidth="1"/>
    <col min="13060" max="13060" width="10.7109375" style="43" customWidth="1"/>
    <col min="13061" max="13061" width="14.7109375" style="43" customWidth="1"/>
    <col min="13062" max="13062" width="4.7109375" style="43" customWidth="1"/>
    <col min="13063" max="13063" width="10.7109375" style="43" customWidth="1"/>
    <col min="13064" max="13064" width="9.7109375" style="43" customWidth="1"/>
    <col min="13065" max="13065" width="12.7109375" style="43" customWidth="1"/>
    <col min="13066" max="13066" width="9.7109375" style="43" customWidth="1"/>
    <col min="13067" max="13312" width="11.5703125" style="43"/>
    <col min="13313" max="13313" width="45.28515625" style="43" customWidth="1"/>
    <col min="13314" max="13314" width="10.7109375" style="43" customWidth="1"/>
    <col min="13315" max="13315" width="14.7109375" style="43" customWidth="1"/>
    <col min="13316" max="13316" width="10.7109375" style="43" customWidth="1"/>
    <col min="13317" max="13317" width="14.7109375" style="43" customWidth="1"/>
    <col min="13318" max="13318" width="4.7109375" style="43" customWidth="1"/>
    <col min="13319" max="13319" width="10.7109375" style="43" customWidth="1"/>
    <col min="13320" max="13320" width="9.7109375" style="43" customWidth="1"/>
    <col min="13321" max="13321" width="12.7109375" style="43" customWidth="1"/>
    <col min="13322" max="13322" width="9.7109375" style="43" customWidth="1"/>
    <col min="13323" max="13568" width="11.5703125" style="43"/>
    <col min="13569" max="13569" width="45.28515625" style="43" customWidth="1"/>
    <col min="13570" max="13570" width="10.7109375" style="43" customWidth="1"/>
    <col min="13571" max="13571" width="14.7109375" style="43" customWidth="1"/>
    <col min="13572" max="13572" width="10.7109375" style="43" customWidth="1"/>
    <col min="13573" max="13573" width="14.7109375" style="43" customWidth="1"/>
    <col min="13574" max="13574" width="4.7109375" style="43" customWidth="1"/>
    <col min="13575" max="13575" width="10.7109375" style="43" customWidth="1"/>
    <col min="13576" max="13576" width="9.7109375" style="43" customWidth="1"/>
    <col min="13577" max="13577" width="12.7109375" style="43" customWidth="1"/>
    <col min="13578" max="13578" width="9.7109375" style="43" customWidth="1"/>
    <col min="13579" max="13824" width="11.5703125" style="43"/>
    <col min="13825" max="13825" width="45.28515625" style="43" customWidth="1"/>
    <col min="13826" max="13826" width="10.7109375" style="43" customWidth="1"/>
    <col min="13827" max="13827" width="14.7109375" style="43" customWidth="1"/>
    <col min="13828" max="13828" width="10.7109375" style="43" customWidth="1"/>
    <col min="13829" max="13829" width="14.7109375" style="43" customWidth="1"/>
    <col min="13830" max="13830" width="4.7109375" style="43" customWidth="1"/>
    <col min="13831" max="13831" width="10.7109375" style="43" customWidth="1"/>
    <col min="13832" max="13832" width="9.7109375" style="43" customWidth="1"/>
    <col min="13833" max="13833" width="12.7109375" style="43" customWidth="1"/>
    <col min="13834" max="13834" width="9.7109375" style="43" customWidth="1"/>
    <col min="13835" max="14080" width="11.5703125" style="43"/>
    <col min="14081" max="14081" width="45.28515625" style="43" customWidth="1"/>
    <col min="14082" max="14082" width="10.7109375" style="43" customWidth="1"/>
    <col min="14083" max="14083" width="14.7109375" style="43" customWidth="1"/>
    <col min="14084" max="14084" width="10.7109375" style="43" customWidth="1"/>
    <col min="14085" max="14085" width="14.7109375" style="43" customWidth="1"/>
    <col min="14086" max="14086" width="4.7109375" style="43" customWidth="1"/>
    <col min="14087" max="14087" width="10.7109375" style="43" customWidth="1"/>
    <col min="14088" max="14088" width="9.7109375" style="43" customWidth="1"/>
    <col min="14089" max="14089" width="12.7109375" style="43" customWidth="1"/>
    <col min="14090" max="14090" width="9.7109375" style="43" customWidth="1"/>
    <col min="14091" max="14336" width="11.5703125" style="43"/>
    <col min="14337" max="14337" width="45.28515625" style="43" customWidth="1"/>
    <col min="14338" max="14338" width="10.7109375" style="43" customWidth="1"/>
    <col min="14339" max="14339" width="14.7109375" style="43" customWidth="1"/>
    <col min="14340" max="14340" width="10.7109375" style="43" customWidth="1"/>
    <col min="14341" max="14341" width="14.7109375" style="43" customWidth="1"/>
    <col min="14342" max="14342" width="4.7109375" style="43" customWidth="1"/>
    <col min="14343" max="14343" width="10.7109375" style="43" customWidth="1"/>
    <col min="14344" max="14344" width="9.7109375" style="43" customWidth="1"/>
    <col min="14345" max="14345" width="12.7109375" style="43" customWidth="1"/>
    <col min="14346" max="14346" width="9.7109375" style="43" customWidth="1"/>
    <col min="14347" max="14592" width="11.5703125" style="43"/>
    <col min="14593" max="14593" width="45.28515625" style="43" customWidth="1"/>
    <col min="14594" max="14594" width="10.7109375" style="43" customWidth="1"/>
    <col min="14595" max="14595" width="14.7109375" style="43" customWidth="1"/>
    <col min="14596" max="14596" width="10.7109375" style="43" customWidth="1"/>
    <col min="14597" max="14597" width="14.7109375" style="43" customWidth="1"/>
    <col min="14598" max="14598" width="4.7109375" style="43" customWidth="1"/>
    <col min="14599" max="14599" width="10.7109375" style="43" customWidth="1"/>
    <col min="14600" max="14600" width="9.7109375" style="43" customWidth="1"/>
    <col min="14601" max="14601" width="12.7109375" style="43" customWidth="1"/>
    <col min="14602" max="14602" width="9.7109375" style="43" customWidth="1"/>
    <col min="14603" max="14848" width="11.5703125" style="43"/>
    <col min="14849" max="14849" width="45.28515625" style="43" customWidth="1"/>
    <col min="14850" max="14850" width="10.7109375" style="43" customWidth="1"/>
    <col min="14851" max="14851" width="14.7109375" style="43" customWidth="1"/>
    <col min="14852" max="14852" width="10.7109375" style="43" customWidth="1"/>
    <col min="14853" max="14853" width="14.7109375" style="43" customWidth="1"/>
    <col min="14854" max="14854" width="4.7109375" style="43" customWidth="1"/>
    <col min="14855" max="14855" width="10.7109375" style="43" customWidth="1"/>
    <col min="14856" max="14856" width="9.7109375" style="43" customWidth="1"/>
    <col min="14857" max="14857" width="12.7109375" style="43" customWidth="1"/>
    <col min="14858" max="14858" width="9.7109375" style="43" customWidth="1"/>
    <col min="14859" max="15104" width="11.5703125" style="43"/>
    <col min="15105" max="15105" width="45.28515625" style="43" customWidth="1"/>
    <col min="15106" max="15106" width="10.7109375" style="43" customWidth="1"/>
    <col min="15107" max="15107" width="14.7109375" style="43" customWidth="1"/>
    <col min="15108" max="15108" width="10.7109375" style="43" customWidth="1"/>
    <col min="15109" max="15109" width="14.7109375" style="43" customWidth="1"/>
    <col min="15110" max="15110" width="4.7109375" style="43" customWidth="1"/>
    <col min="15111" max="15111" width="10.7109375" style="43" customWidth="1"/>
    <col min="15112" max="15112" width="9.7109375" style="43" customWidth="1"/>
    <col min="15113" max="15113" width="12.7109375" style="43" customWidth="1"/>
    <col min="15114" max="15114" width="9.7109375" style="43" customWidth="1"/>
    <col min="15115" max="15360" width="11.5703125" style="43"/>
    <col min="15361" max="15361" width="45.28515625" style="43" customWidth="1"/>
    <col min="15362" max="15362" width="10.7109375" style="43" customWidth="1"/>
    <col min="15363" max="15363" width="14.7109375" style="43" customWidth="1"/>
    <col min="15364" max="15364" width="10.7109375" style="43" customWidth="1"/>
    <col min="15365" max="15365" width="14.7109375" style="43" customWidth="1"/>
    <col min="15366" max="15366" width="4.7109375" style="43" customWidth="1"/>
    <col min="15367" max="15367" width="10.7109375" style="43" customWidth="1"/>
    <col min="15368" max="15368" width="9.7109375" style="43" customWidth="1"/>
    <col min="15369" max="15369" width="12.7109375" style="43" customWidth="1"/>
    <col min="15370" max="15370" width="9.7109375" style="43" customWidth="1"/>
    <col min="15371" max="15616" width="11.5703125" style="43"/>
    <col min="15617" max="15617" width="45.28515625" style="43" customWidth="1"/>
    <col min="15618" max="15618" width="10.7109375" style="43" customWidth="1"/>
    <col min="15619" max="15619" width="14.7109375" style="43" customWidth="1"/>
    <col min="15620" max="15620" width="10.7109375" style="43" customWidth="1"/>
    <col min="15621" max="15621" width="14.7109375" style="43" customWidth="1"/>
    <col min="15622" max="15622" width="4.7109375" style="43" customWidth="1"/>
    <col min="15623" max="15623" width="10.7109375" style="43" customWidth="1"/>
    <col min="15624" max="15624" width="9.7109375" style="43" customWidth="1"/>
    <col min="15625" max="15625" width="12.7109375" style="43" customWidth="1"/>
    <col min="15626" max="15626" width="9.7109375" style="43" customWidth="1"/>
    <col min="15627" max="15872" width="11.5703125" style="43"/>
    <col min="15873" max="15873" width="45.28515625" style="43" customWidth="1"/>
    <col min="15874" max="15874" width="10.7109375" style="43" customWidth="1"/>
    <col min="15875" max="15875" width="14.7109375" style="43" customWidth="1"/>
    <col min="15876" max="15876" width="10.7109375" style="43" customWidth="1"/>
    <col min="15877" max="15877" width="14.7109375" style="43" customWidth="1"/>
    <col min="15878" max="15878" width="4.7109375" style="43" customWidth="1"/>
    <col min="15879" max="15879" width="10.7109375" style="43" customWidth="1"/>
    <col min="15880" max="15880" width="9.7109375" style="43" customWidth="1"/>
    <col min="15881" max="15881" width="12.7109375" style="43" customWidth="1"/>
    <col min="15882" max="15882" width="9.7109375" style="43" customWidth="1"/>
    <col min="15883" max="16128" width="11.5703125" style="43"/>
    <col min="16129" max="16129" width="45.28515625" style="43" customWidth="1"/>
    <col min="16130" max="16130" width="10.7109375" style="43" customWidth="1"/>
    <col min="16131" max="16131" width="14.7109375" style="43" customWidth="1"/>
    <col min="16132" max="16132" width="10.7109375" style="43" customWidth="1"/>
    <col min="16133" max="16133" width="14.7109375" style="43" customWidth="1"/>
    <col min="16134" max="16134" width="4.7109375" style="43" customWidth="1"/>
    <col min="16135" max="16135" width="10.7109375" style="43" customWidth="1"/>
    <col min="16136" max="16136" width="9.7109375" style="43" customWidth="1"/>
    <col min="16137" max="16137" width="12.7109375" style="43" customWidth="1"/>
    <col min="16138" max="16138" width="9.7109375" style="43" customWidth="1"/>
    <col min="16139" max="16384" width="11.5703125" style="43"/>
  </cols>
  <sheetData>
    <row r="1" spans="1:10" s="79" customFormat="1" ht="45" customHeight="1">
      <c r="A1" s="82" t="s">
        <v>622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ht="13.15" customHeight="1" thickBot="1"/>
    <row r="3" spans="1:10" s="79" customFormat="1" ht="19.899999999999999" customHeight="1" thickBot="1">
      <c r="A3" s="78"/>
      <c r="B3" s="78"/>
      <c r="C3" s="78"/>
      <c r="D3" s="78"/>
      <c r="E3" s="78"/>
      <c r="F3" s="78"/>
      <c r="G3" s="1093" t="s">
        <v>640</v>
      </c>
      <c r="H3" s="1094"/>
      <c r="I3" s="1094"/>
      <c r="J3" s="1095"/>
    </row>
    <row r="4" spans="1:10" s="46" customFormat="1" ht="19.899999999999999" customHeight="1" thickBot="1">
      <c r="A4" s="1103"/>
      <c r="B4" s="1096">
        <v>2017</v>
      </c>
      <c r="C4" s="1097"/>
      <c r="D4" s="1098">
        <v>2018</v>
      </c>
      <c r="E4" s="1097"/>
      <c r="G4" s="1099" t="s">
        <v>486</v>
      </c>
      <c r="H4" s="1100"/>
      <c r="I4" s="1101" t="s">
        <v>461</v>
      </c>
      <c r="J4" s="1100"/>
    </row>
    <row r="5" spans="1:10" s="46" customFormat="1" ht="27" customHeight="1" thickBot="1">
      <c r="A5" s="1103"/>
      <c r="B5" s="698" t="s">
        <v>486</v>
      </c>
      <c r="C5" s="699" t="s">
        <v>0</v>
      </c>
      <c r="D5" s="698" t="s">
        <v>486</v>
      </c>
      <c r="E5" s="699" t="s">
        <v>0</v>
      </c>
      <c r="G5" s="706" t="s">
        <v>486</v>
      </c>
      <c r="H5" s="667" t="s">
        <v>38</v>
      </c>
      <c r="I5" s="707" t="s">
        <v>0</v>
      </c>
      <c r="J5" s="667" t="s">
        <v>38</v>
      </c>
    </row>
    <row r="6" spans="1:10" ht="16.149999999999999" customHeight="1">
      <c r="A6" s="136" t="s">
        <v>266</v>
      </c>
      <c r="B6" s="346">
        <v>102</v>
      </c>
      <c r="C6" s="345">
        <v>11699.05</v>
      </c>
      <c r="D6" s="346">
        <v>78</v>
      </c>
      <c r="E6" s="345">
        <v>12113</v>
      </c>
      <c r="G6" s="782">
        <f>D6-B6</f>
        <v>-24</v>
      </c>
      <c r="H6" s="783">
        <f>(D6-B6)/B6</f>
        <v>-0.23529411764705882</v>
      </c>
      <c r="I6" s="784">
        <f>E6-C6</f>
        <v>413.95000000000073</v>
      </c>
      <c r="J6" s="783">
        <f>(E6-C6)/C6</f>
        <v>3.5383214876421654E-2</v>
      </c>
    </row>
    <row r="7" spans="1:10" ht="16.149999999999999" customHeight="1" thickBot="1">
      <c r="A7" s="137" t="s">
        <v>267</v>
      </c>
      <c r="B7" s="352">
        <v>26</v>
      </c>
      <c r="C7" s="330">
        <v>1351.93</v>
      </c>
      <c r="D7" s="352">
        <v>36</v>
      </c>
      <c r="E7" s="330">
        <v>1009</v>
      </c>
      <c r="G7" s="785">
        <f t="shared" ref="G7:G19" si="0">D7-B7</f>
        <v>10</v>
      </c>
      <c r="H7" s="786">
        <f t="shared" ref="H7:H19" si="1">(D7-B7)/B7</f>
        <v>0.38461538461538464</v>
      </c>
      <c r="I7" s="787">
        <f t="shared" ref="I7:I13" si="2">E7-C7</f>
        <v>-342.93000000000006</v>
      </c>
      <c r="J7" s="786">
        <f t="shared" ref="J7:J13" si="3">(E7-C7)/C7</f>
        <v>-0.25365958296657376</v>
      </c>
    </row>
    <row r="8" spans="1:10" ht="16.149999999999999" customHeight="1" thickBot="1">
      <c r="A8" s="791" t="s">
        <v>513</v>
      </c>
      <c r="B8" s="792">
        <f>SUM(B6:B7)</f>
        <v>128</v>
      </c>
      <c r="C8" s="760">
        <f>SUM(C6:C7)</f>
        <v>13050.98</v>
      </c>
      <c r="D8" s="792">
        <f>SUM(D6:D7)</f>
        <v>114</v>
      </c>
      <c r="E8" s="760">
        <f>SUM(E6:E7)</f>
        <v>13122</v>
      </c>
      <c r="G8" s="788">
        <f t="shared" si="0"/>
        <v>-14</v>
      </c>
      <c r="H8" s="789">
        <f t="shared" si="1"/>
        <v>-0.109375</v>
      </c>
      <c r="I8" s="790">
        <f t="shared" si="2"/>
        <v>71.020000000000437</v>
      </c>
      <c r="J8" s="789">
        <f t="shared" si="3"/>
        <v>5.4417369423599175E-3</v>
      </c>
    </row>
    <row r="9" spans="1:10" ht="16.149999999999999" customHeight="1" thickBot="1">
      <c r="A9" s="791" t="s">
        <v>514</v>
      </c>
      <c r="B9" s="793"/>
      <c r="C9" s="794">
        <v>1665.8</v>
      </c>
      <c r="D9" s="793"/>
      <c r="E9" s="794">
        <v>855.37900000000002</v>
      </c>
      <c r="G9" s="797"/>
      <c r="H9" s="789"/>
      <c r="I9" s="790">
        <f t="shared" si="2"/>
        <v>-810.42099999999994</v>
      </c>
      <c r="J9" s="789">
        <f t="shared" si="3"/>
        <v>-0.48650558290310958</v>
      </c>
    </row>
    <row r="10" spans="1:10" customFormat="1" ht="16.149999999999999" customHeight="1" thickBot="1">
      <c r="B10" s="347"/>
      <c r="D10" s="347"/>
      <c r="G10" s="682"/>
      <c r="H10" s="682"/>
      <c r="I10" s="682"/>
      <c r="J10" s="682"/>
    </row>
    <row r="11" spans="1:10" ht="16.149999999999999" customHeight="1">
      <c r="A11" s="138" t="s">
        <v>268</v>
      </c>
      <c r="B11" s="348">
        <v>31</v>
      </c>
      <c r="C11" s="345">
        <v>620.42999999999995</v>
      </c>
      <c r="D11" s="348">
        <v>82</v>
      </c>
      <c r="E11" s="345">
        <v>855</v>
      </c>
      <c r="G11" s="782">
        <f t="shared" si="0"/>
        <v>51</v>
      </c>
      <c r="H11" s="783">
        <f t="shared" si="1"/>
        <v>1.6451612903225807</v>
      </c>
      <c r="I11" s="784">
        <f t="shared" si="2"/>
        <v>234.57000000000005</v>
      </c>
      <c r="J11" s="783">
        <f t="shared" si="3"/>
        <v>0.37807649533388143</v>
      </c>
    </row>
    <row r="12" spans="1:10" ht="16.149999999999999" customHeight="1" thickBot="1">
      <c r="A12" s="139" t="s">
        <v>269</v>
      </c>
      <c r="B12" s="349"/>
      <c r="C12" s="330"/>
      <c r="D12" s="349"/>
      <c r="E12" s="330"/>
      <c r="G12" s="785"/>
      <c r="H12" s="786"/>
      <c r="I12" s="787"/>
      <c r="J12" s="786"/>
    </row>
    <row r="13" spans="1:10" ht="16.149999999999999" customHeight="1" thickBot="1">
      <c r="A13" s="791" t="s">
        <v>270</v>
      </c>
      <c r="B13" s="795">
        <f>SUM(B11:B12)</f>
        <v>31</v>
      </c>
      <c r="C13" s="760">
        <f>SUM(C11:C12)</f>
        <v>620.42999999999995</v>
      </c>
      <c r="D13" s="795">
        <f>SUM(D11:D12)</f>
        <v>82</v>
      </c>
      <c r="E13" s="760">
        <f>SUM(E11:E12)</f>
        <v>855</v>
      </c>
      <c r="G13" s="788">
        <f t="shared" si="0"/>
        <v>51</v>
      </c>
      <c r="H13" s="789">
        <f t="shared" si="1"/>
        <v>1.6451612903225807</v>
      </c>
      <c r="I13" s="790">
        <f t="shared" si="2"/>
        <v>234.57000000000005</v>
      </c>
      <c r="J13" s="789">
        <f t="shared" si="3"/>
        <v>0.37807649533388143</v>
      </c>
    </row>
    <row r="14" spans="1:10" customFormat="1" ht="16.149999999999999" customHeight="1" thickBot="1">
      <c r="B14" s="347"/>
      <c r="D14" s="347"/>
      <c r="G14" s="682"/>
      <c r="H14" s="682"/>
      <c r="I14" s="682"/>
      <c r="J14" s="682"/>
    </row>
    <row r="15" spans="1:10" ht="16.149999999999999" customHeight="1">
      <c r="A15" s="138" t="s">
        <v>271</v>
      </c>
      <c r="B15" s="346">
        <v>112000</v>
      </c>
      <c r="C15" s="1071"/>
      <c r="D15" s="346">
        <v>108000</v>
      </c>
      <c r="E15" s="1071"/>
      <c r="G15" s="782">
        <f t="shared" si="0"/>
        <v>-4000</v>
      </c>
      <c r="H15" s="735">
        <f t="shared" si="1"/>
        <v>-3.5714285714285712E-2</v>
      </c>
      <c r="I15" s="1074"/>
      <c r="J15" s="1076"/>
    </row>
    <row r="16" spans="1:10" ht="16.149999999999999" customHeight="1">
      <c r="A16" s="140" t="s">
        <v>272</v>
      </c>
      <c r="B16" s="350">
        <v>2660</v>
      </c>
      <c r="C16" s="1072"/>
      <c r="D16" s="350">
        <v>2646</v>
      </c>
      <c r="E16" s="1072"/>
      <c r="G16" s="798">
        <f t="shared" si="0"/>
        <v>-14</v>
      </c>
      <c r="H16" s="670">
        <f t="shared" si="1"/>
        <v>-5.263157894736842E-3</v>
      </c>
      <c r="I16" s="1075"/>
      <c r="J16" s="716"/>
    </row>
    <row r="17" spans="1:10" ht="16.149999999999999" customHeight="1">
      <c r="A17" s="140" t="s">
        <v>273</v>
      </c>
      <c r="B17" s="350">
        <v>2935</v>
      </c>
      <c r="C17" s="1072"/>
      <c r="D17" s="350">
        <v>2600</v>
      </c>
      <c r="E17" s="1072"/>
      <c r="G17" s="798">
        <f t="shared" si="0"/>
        <v>-335</v>
      </c>
      <c r="H17" s="670">
        <f t="shared" si="1"/>
        <v>-0.11413969335604771</v>
      </c>
      <c r="I17" s="1075"/>
      <c r="J17" s="716"/>
    </row>
    <row r="18" spans="1:10" ht="16.149999999999999" customHeight="1" thickBot="1">
      <c r="A18" s="139" t="s">
        <v>268</v>
      </c>
      <c r="B18" s="351">
        <v>211</v>
      </c>
      <c r="C18" s="1072"/>
      <c r="D18" s="351">
        <v>201</v>
      </c>
      <c r="E18" s="1072"/>
      <c r="G18" s="799">
        <f t="shared" si="0"/>
        <v>-10</v>
      </c>
      <c r="H18" s="671">
        <f t="shared" si="1"/>
        <v>-4.7393364928909949E-2</v>
      </c>
      <c r="I18" s="1075"/>
      <c r="J18" s="716"/>
    </row>
    <row r="19" spans="1:10" ht="16.149999999999999" customHeight="1" thickBot="1">
      <c r="A19" s="796" t="s">
        <v>274</v>
      </c>
      <c r="B19" s="792">
        <f>SUM(B15:B18)</f>
        <v>117806</v>
      </c>
      <c r="C19" s="1073"/>
      <c r="D19" s="792">
        <f>SUM(D15:D18)</f>
        <v>113447</v>
      </c>
      <c r="E19" s="1073"/>
      <c r="G19" s="800">
        <f t="shared" si="0"/>
        <v>-4359</v>
      </c>
      <c r="H19" s="801">
        <f t="shared" si="1"/>
        <v>-3.7001510958694805E-2</v>
      </c>
      <c r="I19" s="802"/>
      <c r="J19" s="1077"/>
    </row>
    <row r="20" spans="1:10" ht="16.149999999999999" customHeight="1">
      <c r="E20" s="43" t="s">
        <v>275</v>
      </c>
    </row>
    <row r="21" spans="1:10">
      <c r="A21" s="83"/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workbookViewId="0">
      <selection activeCell="A24" sqref="A24"/>
    </sheetView>
  </sheetViews>
  <sheetFormatPr baseColWidth="10" defaultRowHeight="12.75"/>
  <cols>
    <col min="1" max="1" width="16.42578125" style="43" customWidth="1"/>
    <col min="2" max="2" width="16.140625" style="43" customWidth="1"/>
    <col min="3" max="3" width="16.5703125" style="43" customWidth="1"/>
    <col min="4" max="4" width="15.7109375" style="43" customWidth="1"/>
    <col min="5" max="5" width="11.5703125" style="43"/>
    <col min="6" max="6" width="12" style="43" bestFit="1" customWidth="1"/>
    <col min="7" max="254" width="11.5703125" style="43"/>
    <col min="255" max="255" width="12.7109375" style="43" customWidth="1"/>
    <col min="256" max="257" width="15.7109375" style="43" customWidth="1"/>
    <col min="258" max="258" width="11.5703125" style="43"/>
    <col min="259" max="259" width="12" style="43" bestFit="1" customWidth="1"/>
    <col min="260" max="510" width="11.5703125" style="43"/>
    <col min="511" max="511" width="12.7109375" style="43" customWidth="1"/>
    <col min="512" max="513" width="15.7109375" style="43" customWidth="1"/>
    <col min="514" max="514" width="11.5703125" style="43"/>
    <col min="515" max="515" width="12" style="43" bestFit="1" customWidth="1"/>
    <col min="516" max="766" width="11.5703125" style="43"/>
    <col min="767" max="767" width="12.7109375" style="43" customWidth="1"/>
    <col min="768" max="769" width="15.7109375" style="43" customWidth="1"/>
    <col min="770" max="770" width="11.5703125" style="43"/>
    <col min="771" max="771" width="12" style="43" bestFit="1" customWidth="1"/>
    <col min="772" max="1022" width="11.5703125" style="43"/>
    <col min="1023" max="1023" width="12.7109375" style="43" customWidth="1"/>
    <col min="1024" max="1025" width="15.7109375" style="43" customWidth="1"/>
    <col min="1026" max="1026" width="11.5703125" style="43"/>
    <col min="1027" max="1027" width="12" style="43" bestFit="1" customWidth="1"/>
    <col min="1028" max="1278" width="11.5703125" style="43"/>
    <col min="1279" max="1279" width="12.7109375" style="43" customWidth="1"/>
    <col min="1280" max="1281" width="15.7109375" style="43" customWidth="1"/>
    <col min="1282" max="1282" width="11.5703125" style="43"/>
    <col min="1283" max="1283" width="12" style="43" bestFit="1" customWidth="1"/>
    <col min="1284" max="1534" width="11.5703125" style="43"/>
    <col min="1535" max="1535" width="12.7109375" style="43" customWidth="1"/>
    <col min="1536" max="1537" width="15.7109375" style="43" customWidth="1"/>
    <col min="1538" max="1538" width="11.5703125" style="43"/>
    <col min="1539" max="1539" width="12" style="43" bestFit="1" customWidth="1"/>
    <col min="1540" max="1790" width="11.5703125" style="43"/>
    <col min="1791" max="1791" width="12.7109375" style="43" customWidth="1"/>
    <col min="1792" max="1793" width="15.7109375" style="43" customWidth="1"/>
    <col min="1794" max="1794" width="11.5703125" style="43"/>
    <col min="1795" max="1795" width="12" style="43" bestFit="1" customWidth="1"/>
    <col min="1796" max="2046" width="11.5703125" style="43"/>
    <col min="2047" max="2047" width="12.7109375" style="43" customWidth="1"/>
    <col min="2048" max="2049" width="15.7109375" style="43" customWidth="1"/>
    <col min="2050" max="2050" width="11.5703125" style="43"/>
    <col min="2051" max="2051" width="12" style="43" bestFit="1" customWidth="1"/>
    <col min="2052" max="2302" width="11.5703125" style="43"/>
    <col min="2303" max="2303" width="12.7109375" style="43" customWidth="1"/>
    <col min="2304" max="2305" width="15.7109375" style="43" customWidth="1"/>
    <col min="2306" max="2306" width="11.5703125" style="43"/>
    <col min="2307" max="2307" width="12" style="43" bestFit="1" customWidth="1"/>
    <col min="2308" max="2558" width="11.5703125" style="43"/>
    <col min="2559" max="2559" width="12.7109375" style="43" customWidth="1"/>
    <col min="2560" max="2561" width="15.7109375" style="43" customWidth="1"/>
    <col min="2562" max="2562" width="11.5703125" style="43"/>
    <col min="2563" max="2563" width="12" style="43" bestFit="1" customWidth="1"/>
    <col min="2564" max="2814" width="11.5703125" style="43"/>
    <col min="2815" max="2815" width="12.7109375" style="43" customWidth="1"/>
    <col min="2816" max="2817" width="15.7109375" style="43" customWidth="1"/>
    <col min="2818" max="2818" width="11.5703125" style="43"/>
    <col min="2819" max="2819" width="12" style="43" bestFit="1" customWidth="1"/>
    <col min="2820" max="3070" width="11.5703125" style="43"/>
    <col min="3071" max="3071" width="12.7109375" style="43" customWidth="1"/>
    <col min="3072" max="3073" width="15.7109375" style="43" customWidth="1"/>
    <col min="3074" max="3074" width="11.5703125" style="43"/>
    <col min="3075" max="3075" width="12" style="43" bestFit="1" customWidth="1"/>
    <col min="3076" max="3326" width="11.5703125" style="43"/>
    <col min="3327" max="3327" width="12.7109375" style="43" customWidth="1"/>
    <col min="3328" max="3329" width="15.7109375" style="43" customWidth="1"/>
    <col min="3330" max="3330" width="11.5703125" style="43"/>
    <col min="3331" max="3331" width="12" style="43" bestFit="1" customWidth="1"/>
    <col min="3332" max="3582" width="11.5703125" style="43"/>
    <col min="3583" max="3583" width="12.7109375" style="43" customWidth="1"/>
    <col min="3584" max="3585" width="15.7109375" style="43" customWidth="1"/>
    <col min="3586" max="3586" width="11.5703125" style="43"/>
    <col min="3587" max="3587" width="12" style="43" bestFit="1" customWidth="1"/>
    <col min="3588" max="3838" width="11.5703125" style="43"/>
    <col min="3839" max="3839" width="12.7109375" style="43" customWidth="1"/>
    <col min="3840" max="3841" width="15.7109375" style="43" customWidth="1"/>
    <col min="3842" max="3842" width="11.5703125" style="43"/>
    <col min="3843" max="3843" width="12" style="43" bestFit="1" customWidth="1"/>
    <col min="3844" max="4094" width="11.5703125" style="43"/>
    <col min="4095" max="4095" width="12.7109375" style="43" customWidth="1"/>
    <col min="4096" max="4097" width="15.7109375" style="43" customWidth="1"/>
    <col min="4098" max="4098" width="11.5703125" style="43"/>
    <col min="4099" max="4099" width="12" style="43" bestFit="1" customWidth="1"/>
    <col min="4100" max="4350" width="11.5703125" style="43"/>
    <col min="4351" max="4351" width="12.7109375" style="43" customWidth="1"/>
    <col min="4352" max="4353" width="15.7109375" style="43" customWidth="1"/>
    <col min="4354" max="4354" width="11.5703125" style="43"/>
    <col min="4355" max="4355" width="12" style="43" bestFit="1" customWidth="1"/>
    <col min="4356" max="4606" width="11.5703125" style="43"/>
    <col min="4607" max="4607" width="12.7109375" style="43" customWidth="1"/>
    <col min="4608" max="4609" width="15.7109375" style="43" customWidth="1"/>
    <col min="4610" max="4610" width="11.5703125" style="43"/>
    <col min="4611" max="4611" width="12" style="43" bestFit="1" customWidth="1"/>
    <col min="4612" max="4862" width="11.5703125" style="43"/>
    <col min="4863" max="4863" width="12.7109375" style="43" customWidth="1"/>
    <col min="4864" max="4865" width="15.7109375" style="43" customWidth="1"/>
    <col min="4866" max="4866" width="11.5703125" style="43"/>
    <col min="4867" max="4867" width="12" style="43" bestFit="1" customWidth="1"/>
    <col min="4868" max="5118" width="11.5703125" style="43"/>
    <col min="5119" max="5119" width="12.7109375" style="43" customWidth="1"/>
    <col min="5120" max="5121" width="15.7109375" style="43" customWidth="1"/>
    <col min="5122" max="5122" width="11.5703125" style="43"/>
    <col min="5123" max="5123" width="12" style="43" bestFit="1" customWidth="1"/>
    <col min="5124" max="5374" width="11.5703125" style="43"/>
    <col min="5375" max="5375" width="12.7109375" style="43" customWidth="1"/>
    <col min="5376" max="5377" width="15.7109375" style="43" customWidth="1"/>
    <col min="5378" max="5378" width="11.5703125" style="43"/>
    <col min="5379" max="5379" width="12" style="43" bestFit="1" customWidth="1"/>
    <col min="5380" max="5630" width="11.5703125" style="43"/>
    <col min="5631" max="5631" width="12.7109375" style="43" customWidth="1"/>
    <col min="5632" max="5633" width="15.7109375" style="43" customWidth="1"/>
    <col min="5634" max="5634" width="11.5703125" style="43"/>
    <col min="5635" max="5635" width="12" style="43" bestFit="1" customWidth="1"/>
    <col min="5636" max="5886" width="11.5703125" style="43"/>
    <col min="5887" max="5887" width="12.7109375" style="43" customWidth="1"/>
    <col min="5888" max="5889" width="15.7109375" style="43" customWidth="1"/>
    <col min="5890" max="5890" width="11.5703125" style="43"/>
    <col min="5891" max="5891" width="12" style="43" bestFit="1" customWidth="1"/>
    <col min="5892" max="6142" width="11.5703125" style="43"/>
    <col min="6143" max="6143" width="12.7109375" style="43" customWidth="1"/>
    <col min="6144" max="6145" width="15.7109375" style="43" customWidth="1"/>
    <col min="6146" max="6146" width="11.5703125" style="43"/>
    <col min="6147" max="6147" width="12" style="43" bestFit="1" customWidth="1"/>
    <col min="6148" max="6398" width="11.5703125" style="43"/>
    <col min="6399" max="6399" width="12.7109375" style="43" customWidth="1"/>
    <col min="6400" max="6401" width="15.7109375" style="43" customWidth="1"/>
    <col min="6402" max="6402" width="11.5703125" style="43"/>
    <col min="6403" max="6403" width="12" style="43" bestFit="1" customWidth="1"/>
    <col min="6404" max="6654" width="11.5703125" style="43"/>
    <col min="6655" max="6655" width="12.7109375" style="43" customWidth="1"/>
    <col min="6656" max="6657" width="15.7109375" style="43" customWidth="1"/>
    <col min="6658" max="6658" width="11.5703125" style="43"/>
    <col min="6659" max="6659" width="12" style="43" bestFit="1" customWidth="1"/>
    <col min="6660" max="6910" width="11.5703125" style="43"/>
    <col min="6911" max="6911" width="12.7109375" style="43" customWidth="1"/>
    <col min="6912" max="6913" width="15.7109375" style="43" customWidth="1"/>
    <col min="6914" max="6914" width="11.5703125" style="43"/>
    <col min="6915" max="6915" width="12" style="43" bestFit="1" customWidth="1"/>
    <col min="6916" max="7166" width="11.5703125" style="43"/>
    <col min="7167" max="7167" width="12.7109375" style="43" customWidth="1"/>
    <col min="7168" max="7169" width="15.7109375" style="43" customWidth="1"/>
    <col min="7170" max="7170" width="11.5703125" style="43"/>
    <col min="7171" max="7171" width="12" style="43" bestFit="1" customWidth="1"/>
    <col min="7172" max="7422" width="11.5703125" style="43"/>
    <col min="7423" max="7423" width="12.7109375" style="43" customWidth="1"/>
    <col min="7424" max="7425" width="15.7109375" style="43" customWidth="1"/>
    <col min="7426" max="7426" width="11.5703125" style="43"/>
    <col min="7427" max="7427" width="12" style="43" bestFit="1" customWidth="1"/>
    <col min="7428" max="7678" width="11.5703125" style="43"/>
    <col min="7679" max="7679" width="12.7109375" style="43" customWidth="1"/>
    <col min="7680" max="7681" width="15.7109375" style="43" customWidth="1"/>
    <col min="7682" max="7682" width="11.5703125" style="43"/>
    <col min="7683" max="7683" width="12" style="43" bestFit="1" customWidth="1"/>
    <col min="7684" max="7934" width="11.5703125" style="43"/>
    <col min="7935" max="7935" width="12.7109375" style="43" customWidth="1"/>
    <col min="7936" max="7937" width="15.7109375" style="43" customWidth="1"/>
    <col min="7938" max="7938" width="11.5703125" style="43"/>
    <col min="7939" max="7939" width="12" style="43" bestFit="1" customWidth="1"/>
    <col min="7940" max="8190" width="11.5703125" style="43"/>
    <col min="8191" max="8191" width="12.7109375" style="43" customWidth="1"/>
    <col min="8192" max="8193" width="15.7109375" style="43" customWidth="1"/>
    <col min="8194" max="8194" width="11.5703125" style="43"/>
    <col min="8195" max="8195" width="12" style="43" bestFit="1" customWidth="1"/>
    <col min="8196" max="8446" width="11.5703125" style="43"/>
    <col min="8447" max="8447" width="12.7109375" style="43" customWidth="1"/>
    <col min="8448" max="8449" width="15.7109375" style="43" customWidth="1"/>
    <col min="8450" max="8450" width="11.5703125" style="43"/>
    <col min="8451" max="8451" width="12" style="43" bestFit="1" customWidth="1"/>
    <col min="8452" max="8702" width="11.5703125" style="43"/>
    <col min="8703" max="8703" width="12.7109375" style="43" customWidth="1"/>
    <col min="8704" max="8705" width="15.7109375" style="43" customWidth="1"/>
    <col min="8706" max="8706" width="11.5703125" style="43"/>
    <col min="8707" max="8707" width="12" style="43" bestFit="1" customWidth="1"/>
    <col min="8708" max="8958" width="11.5703125" style="43"/>
    <col min="8959" max="8959" width="12.7109375" style="43" customWidth="1"/>
    <col min="8960" max="8961" width="15.7109375" style="43" customWidth="1"/>
    <col min="8962" max="8962" width="11.5703125" style="43"/>
    <col min="8963" max="8963" width="12" style="43" bestFit="1" customWidth="1"/>
    <col min="8964" max="9214" width="11.5703125" style="43"/>
    <col min="9215" max="9215" width="12.7109375" style="43" customWidth="1"/>
    <col min="9216" max="9217" width="15.7109375" style="43" customWidth="1"/>
    <col min="9218" max="9218" width="11.5703125" style="43"/>
    <col min="9219" max="9219" width="12" style="43" bestFit="1" customWidth="1"/>
    <col min="9220" max="9470" width="11.5703125" style="43"/>
    <col min="9471" max="9471" width="12.7109375" style="43" customWidth="1"/>
    <col min="9472" max="9473" width="15.7109375" style="43" customWidth="1"/>
    <col min="9474" max="9474" width="11.5703125" style="43"/>
    <col min="9475" max="9475" width="12" style="43" bestFit="1" customWidth="1"/>
    <col min="9476" max="9726" width="11.5703125" style="43"/>
    <col min="9727" max="9727" width="12.7109375" style="43" customWidth="1"/>
    <col min="9728" max="9729" width="15.7109375" style="43" customWidth="1"/>
    <col min="9730" max="9730" width="11.5703125" style="43"/>
    <col min="9731" max="9731" width="12" style="43" bestFit="1" customWidth="1"/>
    <col min="9732" max="9982" width="11.5703125" style="43"/>
    <col min="9983" max="9983" width="12.7109375" style="43" customWidth="1"/>
    <col min="9984" max="9985" width="15.7109375" style="43" customWidth="1"/>
    <col min="9986" max="9986" width="11.5703125" style="43"/>
    <col min="9987" max="9987" width="12" style="43" bestFit="1" customWidth="1"/>
    <col min="9988" max="10238" width="11.5703125" style="43"/>
    <col min="10239" max="10239" width="12.7109375" style="43" customWidth="1"/>
    <col min="10240" max="10241" width="15.7109375" style="43" customWidth="1"/>
    <col min="10242" max="10242" width="11.5703125" style="43"/>
    <col min="10243" max="10243" width="12" style="43" bestFit="1" customWidth="1"/>
    <col min="10244" max="10494" width="11.5703125" style="43"/>
    <col min="10495" max="10495" width="12.7109375" style="43" customWidth="1"/>
    <col min="10496" max="10497" width="15.7109375" style="43" customWidth="1"/>
    <col min="10498" max="10498" width="11.5703125" style="43"/>
    <col min="10499" max="10499" width="12" style="43" bestFit="1" customWidth="1"/>
    <col min="10500" max="10750" width="11.5703125" style="43"/>
    <col min="10751" max="10751" width="12.7109375" style="43" customWidth="1"/>
    <col min="10752" max="10753" width="15.7109375" style="43" customWidth="1"/>
    <col min="10754" max="10754" width="11.5703125" style="43"/>
    <col min="10755" max="10755" width="12" style="43" bestFit="1" customWidth="1"/>
    <col min="10756" max="11006" width="11.5703125" style="43"/>
    <col min="11007" max="11007" width="12.7109375" style="43" customWidth="1"/>
    <col min="11008" max="11009" width="15.7109375" style="43" customWidth="1"/>
    <col min="11010" max="11010" width="11.5703125" style="43"/>
    <col min="11011" max="11011" width="12" style="43" bestFit="1" customWidth="1"/>
    <col min="11012" max="11262" width="11.5703125" style="43"/>
    <col min="11263" max="11263" width="12.7109375" style="43" customWidth="1"/>
    <col min="11264" max="11265" width="15.7109375" style="43" customWidth="1"/>
    <col min="11266" max="11266" width="11.5703125" style="43"/>
    <col min="11267" max="11267" width="12" style="43" bestFit="1" customWidth="1"/>
    <col min="11268" max="11518" width="11.5703125" style="43"/>
    <col min="11519" max="11519" width="12.7109375" style="43" customWidth="1"/>
    <col min="11520" max="11521" width="15.7109375" style="43" customWidth="1"/>
    <col min="11522" max="11522" width="11.5703125" style="43"/>
    <col min="11523" max="11523" width="12" style="43" bestFit="1" customWidth="1"/>
    <col min="11524" max="11774" width="11.5703125" style="43"/>
    <col min="11775" max="11775" width="12.7109375" style="43" customWidth="1"/>
    <col min="11776" max="11777" width="15.7109375" style="43" customWidth="1"/>
    <col min="11778" max="11778" width="11.5703125" style="43"/>
    <col min="11779" max="11779" width="12" style="43" bestFit="1" customWidth="1"/>
    <col min="11780" max="12030" width="11.5703125" style="43"/>
    <col min="12031" max="12031" width="12.7109375" style="43" customWidth="1"/>
    <col min="12032" max="12033" width="15.7109375" style="43" customWidth="1"/>
    <col min="12034" max="12034" width="11.5703125" style="43"/>
    <col min="12035" max="12035" width="12" style="43" bestFit="1" customWidth="1"/>
    <col min="12036" max="12286" width="11.5703125" style="43"/>
    <col min="12287" max="12287" width="12.7109375" style="43" customWidth="1"/>
    <col min="12288" max="12289" width="15.7109375" style="43" customWidth="1"/>
    <col min="12290" max="12290" width="11.5703125" style="43"/>
    <col min="12291" max="12291" width="12" style="43" bestFit="1" customWidth="1"/>
    <col min="12292" max="12542" width="11.5703125" style="43"/>
    <col min="12543" max="12543" width="12.7109375" style="43" customWidth="1"/>
    <col min="12544" max="12545" width="15.7109375" style="43" customWidth="1"/>
    <col min="12546" max="12546" width="11.5703125" style="43"/>
    <col min="12547" max="12547" width="12" style="43" bestFit="1" customWidth="1"/>
    <col min="12548" max="12798" width="11.5703125" style="43"/>
    <col min="12799" max="12799" width="12.7109375" style="43" customWidth="1"/>
    <col min="12800" max="12801" width="15.7109375" style="43" customWidth="1"/>
    <col min="12802" max="12802" width="11.5703125" style="43"/>
    <col min="12803" max="12803" width="12" style="43" bestFit="1" customWidth="1"/>
    <col min="12804" max="13054" width="11.5703125" style="43"/>
    <col min="13055" max="13055" width="12.7109375" style="43" customWidth="1"/>
    <col min="13056" max="13057" width="15.7109375" style="43" customWidth="1"/>
    <col min="13058" max="13058" width="11.5703125" style="43"/>
    <col min="13059" max="13059" width="12" style="43" bestFit="1" customWidth="1"/>
    <col min="13060" max="13310" width="11.5703125" style="43"/>
    <col min="13311" max="13311" width="12.7109375" style="43" customWidth="1"/>
    <col min="13312" max="13313" width="15.7109375" style="43" customWidth="1"/>
    <col min="13314" max="13314" width="11.5703125" style="43"/>
    <col min="13315" max="13315" width="12" style="43" bestFit="1" customWidth="1"/>
    <col min="13316" max="13566" width="11.5703125" style="43"/>
    <col min="13567" max="13567" width="12.7109375" style="43" customWidth="1"/>
    <col min="13568" max="13569" width="15.7109375" style="43" customWidth="1"/>
    <col min="13570" max="13570" width="11.5703125" style="43"/>
    <col min="13571" max="13571" width="12" style="43" bestFit="1" customWidth="1"/>
    <col min="13572" max="13822" width="11.5703125" style="43"/>
    <col min="13823" max="13823" width="12.7109375" style="43" customWidth="1"/>
    <col min="13824" max="13825" width="15.7109375" style="43" customWidth="1"/>
    <col min="13826" max="13826" width="11.5703125" style="43"/>
    <col min="13827" max="13827" width="12" style="43" bestFit="1" customWidth="1"/>
    <col min="13828" max="14078" width="11.5703125" style="43"/>
    <col min="14079" max="14079" width="12.7109375" style="43" customWidth="1"/>
    <col min="14080" max="14081" width="15.7109375" style="43" customWidth="1"/>
    <col min="14082" max="14082" width="11.5703125" style="43"/>
    <col min="14083" max="14083" width="12" style="43" bestFit="1" customWidth="1"/>
    <col min="14084" max="14334" width="11.5703125" style="43"/>
    <col min="14335" max="14335" width="12.7109375" style="43" customWidth="1"/>
    <col min="14336" max="14337" width="15.7109375" style="43" customWidth="1"/>
    <col min="14338" max="14338" width="11.5703125" style="43"/>
    <col min="14339" max="14339" width="12" style="43" bestFit="1" customWidth="1"/>
    <col min="14340" max="14590" width="11.5703125" style="43"/>
    <col min="14591" max="14591" width="12.7109375" style="43" customWidth="1"/>
    <col min="14592" max="14593" width="15.7109375" style="43" customWidth="1"/>
    <col min="14594" max="14594" width="11.5703125" style="43"/>
    <col min="14595" max="14595" width="12" style="43" bestFit="1" customWidth="1"/>
    <col min="14596" max="14846" width="11.5703125" style="43"/>
    <col min="14847" max="14847" width="12.7109375" style="43" customWidth="1"/>
    <col min="14848" max="14849" width="15.7109375" style="43" customWidth="1"/>
    <col min="14850" max="14850" width="11.5703125" style="43"/>
    <col min="14851" max="14851" width="12" style="43" bestFit="1" customWidth="1"/>
    <col min="14852" max="15102" width="11.5703125" style="43"/>
    <col min="15103" max="15103" width="12.7109375" style="43" customWidth="1"/>
    <col min="15104" max="15105" width="15.7109375" style="43" customWidth="1"/>
    <col min="15106" max="15106" width="11.5703125" style="43"/>
    <col min="15107" max="15107" width="12" style="43" bestFit="1" customWidth="1"/>
    <col min="15108" max="15358" width="11.5703125" style="43"/>
    <col min="15359" max="15359" width="12.7109375" style="43" customWidth="1"/>
    <col min="15360" max="15361" width="15.7109375" style="43" customWidth="1"/>
    <col min="15362" max="15362" width="11.5703125" style="43"/>
    <col min="15363" max="15363" width="12" style="43" bestFit="1" customWidth="1"/>
    <col min="15364" max="15614" width="11.5703125" style="43"/>
    <col min="15615" max="15615" width="12.7109375" style="43" customWidth="1"/>
    <col min="15616" max="15617" width="15.7109375" style="43" customWidth="1"/>
    <col min="15618" max="15618" width="11.5703125" style="43"/>
    <col min="15619" max="15619" width="12" style="43" bestFit="1" customWidth="1"/>
    <col min="15620" max="15870" width="11.5703125" style="43"/>
    <col min="15871" max="15871" width="12.7109375" style="43" customWidth="1"/>
    <col min="15872" max="15873" width="15.7109375" style="43" customWidth="1"/>
    <col min="15874" max="15874" width="11.5703125" style="43"/>
    <col min="15875" max="15875" width="12" style="43" bestFit="1" customWidth="1"/>
    <col min="15876" max="16126" width="11.5703125" style="43"/>
    <col min="16127" max="16127" width="12.7109375" style="43" customWidth="1"/>
    <col min="16128" max="16129" width="15.7109375" style="43" customWidth="1"/>
    <col min="16130" max="16130" width="11.5703125" style="43"/>
    <col min="16131" max="16131" width="12" style="43" bestFit="1" customWidth="1"/>
    <col min="16132" max="16384" width="11.5703125" style="43"/>
  </cols>
  <sheetData>
    <row r="1" spans="1:6" ht="45" customHeight="1">
      <c r="A1" s="82" t="s">
        <v>621</v>
      </c>
      <c r="B1" s="82"/>
      <c r="C1" s="82"/>
      <c r="D1" s="82"/>
      <c r="E1" s="82"/>
      <c r="F1" s="82"/>
    </row>
    <row r="2" spans="1:6">
      <c r="B2" s="83"/>
    </row>
    <row r="3" spans="1:6">
      <c r="B3" s="83"/>
    </row>
    <row r="4" spans="1:6">
      <c r="B4" s="83"/>
    </row>
    <row r="5" spans="1:6">
      <c r="B5" s="83"/>
    </row>
    <row r="6" spans="1:6">
      <c r="B6" s="83"/>
    </row>
    <row r="7" spans="1:6">
      <c r="B7" s="83"/>
    </row>
    <row r="8" spans="1:6">
      <c r="B8" s="83"/>
    </row>
    <row r="9" spans="1:6">
      <c r="B9" s="83"/>
    </row>
    <row r="10" spans="1:6">
      <c r="B10" s="83"/>
    </row>
    <row r="11" spans="1:6">
      <c r="B11" s="83"/>
    </row>
    <row r="12" spans="1:6">
      <c r="B12" s="83"/>
    </row>
    <row r="13" spans="1:6">
      <c r="B13" s="83"/>
    </row>
    <row r="14" spans="1:6">
      <c r="B14" s="83"/>
    </row>
    <row r="15" spans="1:6">
      <c r="B15" s="83"/>
    </row>
    <row r="16" spans="1:6">
      <c r="B16" s="83"/>
    </row>
    <row r="17" spans="1:6">
      <c r="B17" s="83"/>
    </row>
    <row r="20" spans="1:6" ht="34.9" customHeight="1"/>
    <row r="21" spans="1:6" ht="18" customHeight="1"/>
    <row r="22" spans="1:6" ht="18" customHeight="1">
      <c r="F22" s="141"/>
    </row>
    <row r="23" spans="1:6" ht="40.5" customHeight="1">
      <c r="B23"/>
      <c r="E23"/>
    </row>
    <row r="24" spans="1:6" ht="18" customHeight="1" thickBot="1">
      <c r="A24" s="969"/>
      <c r="B24"/>
      <c r="E24"/>
    </row>
    <row r="25" spans="1:6" ht="42" customHeight="1">
      <c r="A25" s="921" t="s">
        <v>518</v>
      </c>
      <c r="B25" s="922" t="s">
        <v>515</v>
      </c>
      <c r="E25"/>
    </row>
    <row r="26" spans="1:6" ht="18" customHeight="1">
      <c r="A26" s="877">
        <v>2002</v>
      </c>
      <c r="B26" s="233">
        <v>3055</v>
      </c>
      <c r="E26"/>
    </row>
    <row r="27" spans="1:6" ht="18" customHeight="1">
      <c r="A27" s="877">
        <v>2003</v>
      </c>
      <c r="B27" s="233">
        <v>49712</v>
      </c>
      <c r="E27"/>
    </row>
    <row r="28" spans="1:6" ht="18" customHeight="1">
      <c r="A28" s="877">
        <v>2004</v>
      </c>
      <c r="B28" s="233">
        <v>70724</v>
      </c>
      <c r="E28"/>
    </row>
    <row r="29" spans="1:6" ht="18" customHeight="1">
      <c r="A29" s="877">
        <v>2005</v>
      </c>
      <c r="B29" s="233">
        <v>93169</v>
      </c>
      <c r="E29"/>
    </row>
    <row r="30" spans="1:6" ht="18" customHeight="1">
      <c r="A30" s="877">
        <v>2006</v>
      </c>
      <c r="B30" s="233">
        <v>137147</v>
      </c>
      <c r="E30"/>
    </row>
    <row r="31" spans="1:6" ht="18" customHeight="1">
      <c r="A31" s="877">
        <v>2007</v>
      </c>
      <c r="B31" s="233">
        <v>156423</v>
      </c>
      <c r="E31"/>
    </row>
    <row r="32" spans="1:6" ht="18" customHeight="1">
      <c r="A32" s="877">
        <v>2008</v>
      </c>
      <c r="B32" s="233">
        <v>165411</v>
      </c>
      <c r="E32"/>
    </row>
    <row r="33" spans="1:5" ht="18" customHeight="1">
      <c r="A33" s="877">
        <v>2009</v>
      </c>
      <c r="B33" s="233">
        <v>169670</v>
      </c>
      <c r="E33"/>
    </row>
    <row r="34" spans="1:5" ht="18" customHeight="1">
      <c r="A34" s="877">
        <v>2010</v>
      </c>
      <c r="B34" s="233">
        <v>183206</v>
      </c>
      <c r="E34"/>
    </row>
    <row r="35" spans="1:5" ht="18" customHeight="1">
      <c r="A35" s="877">
        <v>2011</v>
      </c>
      <c r="B35" s="233">
        <v>189134</v>
      </c>
      <c r="E35"/>
    </row>
    <row r="36" spans="1:5" ht="18" customHeight="1">
      <c r="A36" s="877">
        <v>2012</v>
      </c>
      <c r="B36" s="233">
        <v>195165</v>
      </c>
      <c r="E36"/>
    </row>
    <row r="37" spans="1:5" ht="18" customHeight="1">
      <c r="A37" s="877">
        <v>2013</v>
      </c>
      <c r="B37" s="233">
        <v>189526</v>
      </c>
      <c r="E37"/>
    </row>
    <row r="38" spans="1:5" ht="18" customHeight="1">
      <c r="A38" s="877">
        <v>2014</v>
      </c>
      <c r="B38" s="233">
        <v>181374</v>
      </c>
      <c r="E38"/>
    </row>
    <row r="39" spans="1:5" ht="18" customHeight="1">
      <c r="A39" s="877">
        <v>2015</v>
      </c>
      <c r="B39" s="233">
        <v>178257</v>
      </c>
      <c r="E39"/>
    </row>
    <row r="40" spans="1:5" ht="18" customHeight="1">
      <c r="A40" s="877">
        <v>2016</v>
      </c>
      <c r="B40" s="233">
        <v>179060</v>
      </c>
    </row>
    <row r="41" spans="1:5" ht="18" customHeight="1">
      <c r="A41" s="877">
        <v>2017</v>
      </c>
      <c r="B41" s="233">
        <v>179414</v>
      </c>
    </row>
    <row r="42" spans="1:5" ht="18" customHeight="1" thickBot="1">
      <c r="A42" s="878">
        <v>2018</v>
      </c>
      <c r="B42" s="384">
        <v>181504</v>
      </c>
    </row>
    <row r="43" spans="1:5" ht="18" customHeight="1"/>
    <row r="44" spans="1:5" ht="18" customHeight="1"/>
    <row r="45" spans="1:5" ht="18" customHeight="1"/>
    <row r="46" spans="1:5" ht="18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zoomScaleNormal="100" workbookViewId="0">
      <selection activeCell="A22" sqref="A22"/>
    </sheetView>
  </sheetViews>
  <sheetFormatPr baseColWidth="10" defaultRowHeight="12.75"/>
  <cols>
    <col min="1" max="1" width="11.5703125" style="43"/>
    <col min="2" max="2" width="14.7109375" style="43" customWidth="1"/>
    <col min="3" max="3" width="14" style="43" customWidth="1"/>
    <col min="4" max="4" width="15.7109375" style="43" customWidth="1"/>
    <col min="5" max="5" width="13.7109375" style="43" customWidth="1"/>
    <col min="6" max="253" width="11.5703125" style="43"/>
    <col min="254" max="254" width="12.7109375" style="43" customWidth="1"/>
    <col min="255" max="256" width="15.7109375" style="43" customWidth="1"/>
    <col min="257" max="257" width="11.5703125" style="43"/>
    <col min="258" max="258" width="12" style="43" bestFit="1" customWidth="1"/>
    <col min="259" max="509" width="11.5703125" style="43"/>
    <col min="510" max="510" width="12.7109375" style="43" customWidth="1"/>
    <col min="511" max="512" width="15.7109375" style="43" customWidth="1"/>
    <col min="513" max="513" width="11.5703125" style="43"/>
    <col min="514" max="514" width="12" style="43" bestFit="1" customWidth="1"/>
    <col min="515" max="765" width="11.5703125" style="43"/>
    <col min="766" max="766" width="12.7109375" style="43" customWidth="1"/>
    <col min="767" max="768" width="15.7109375" style="43" customWidth="1"/>
    <col min="769" max="769" width="11.5703125" style="43"/>
    <col min="770" max="770" width="12" style="43" bestFit="1" customWidth="1"/>
    <col min="771" max="1021" width="11.5703125" style="43"/>
    <col min="1022" max="1022" width="12.7109375" style="43" customWidth="1"/>
    <col min="1023" max="1024" width="15.7109375" style="43" customWidth="1"/>
    <col min="1025" max="1025" width="11.5703125" style="43"/>
    <col min="1026" max="1026" width="12" style="43" bestFit="1" customWidth="1"/>
    <col min="1027" max="1277" width="11.5703125" style="43"/>
    <col min="1278" max="1278" width="12.7109375" style="43" customWidth="1"/>
    <col min="1279" max="1280" width="15.7109375" style="43" customWidth="1"/>
    <col min="1281" max="1281" width="11.5703125" style="43"/>
    <col min="1282" max="1282" width="12" style="43" bestFit="1" customWidth="1"/>
    <col min="1283" max="1533" width="11.5703125" style="43"/>
    <col min="1534" max="1534" width="12.7109375" style="43" customWidth="1"/>
    <col min="1535" max="1536" width="15.7109375" style="43" customWidth="1"/>
    <col min="1537" max="1537" width="11.5703125" style="43"/>
    <col min="1538" max="1538" width="12" style="43" bestFit="1" customWidth="1"/>
    <col min="1539" max="1789" width="11.5703125" style="43"/>
    <col min="1790" max="1790" width="12.7109375" style="43" customWidth="1"/>
    <col min="1791" max="1792" width="15.7109375" style="43" customWidth="1"/>
    <col min="1793" max="1793" width="11.5703125" style="43"/>
    <col min="1794" max="1794" width="12" style="43" bestFit="1" customWidth="1"/>
    <col min="1795" max="2045" width="11.5703125" style="43"/>
    <col min="2046" max="2046" width="12.7109375" style="43" customWidth="1"/>
    <col min="2047" max="2048" width="15.7109375" style="43" customWidth="1"/>
    <col min="2049" max="2049" width="11.5703125" style="43"/>
    <col min="2050" max="2050" width="12" style="43" bestFit="1" customWidth="1"/>
    <col min="2051" max="2301" width="11.5703125" style="43"/>
    <col min="2302" max="2302" width="12.7109375" style="43" customWidth="1"/>
    <col min="2303" max="2304" width="15.7109375" style="43" customWidth="1"/>
    <col min="2305" max="2305" width="11.5703125" style="43"/>
    <col min="2306" max="2306" width="12" style="43" bestFit="1" customWidth="1"/>
    <col min="2307" max="2557" width="11.5703125" style="43"/>
    <col min="2558" max="2558" width="12.7109375" style="43" customWidth="1"/>
    <col min="2559" max="2560" width="15.7109375" style="43" customWidth="1"/>
    <col min="2561" max="2561" width="11.5703125" style="43"/>
    <col min="2562" max="2562" width="12" style="43" bestFit="1" customWidth="1"/>
    <col min="2563" max="2813" width="11.5703125" style="43"/>
    <col min="2814" max="2814" width="12.7109375" style="43" customWidth="1"/>
    <col min="2815" max="2816" width="15.7109375" style="43" customWidth="1"/>
    <col min="2817" max="2817" width="11.5703125" style="43"/>
    <col min="2818" max="2818" width="12" style="43" bestFit="1" customWidth="1"/>
    <col min="2819" max="3069" width="11.5703125" style="43"/>
    <col min="3070" max="3070" width="12.7109375" style="43" customWidth="1"/>
    <col min="3071" max="3072" width="15.7109375" style="43" customWidth="1"/>
    <col min="3073" max="3073" width="11.5703125" style="43"/>
    <col min="3074" max="3074" width="12" style="43" bestFit="1" customWidth="1"/>
    <col min="3075" max="3325" width="11.5703125" style="43"/>
    <col min="3326" max="3326" width="12.7109375" style="43" customWidth="1"/>
    <col min="3327" max="3328" width="15.7109375" style="43" customWidth="1"/>
    <col min="3329" max="3329" width="11.5703125" style="43"/>
    <col min="3330" max="3330" width="12" style="43" bestFit="1" customWidth="1"/>
    <col min="3331" max="3581" width="11.5703125" style="43"/>
    <col min="3582" max="3582" width="12.7109375" style="43" customWidth="1"/>
    <col min="3583" max="3584" width="15.7109375" style="43" customWidth="1"/>
    <col min="3585" max="3585" width="11.5703125" style="43"/>
    <col min="3586" max="3586" width="12" style="43" bestFit="1" customWidth="1"/>
    <col min="3587" max="3837" width="11.5703125" style="43"/>
    <col min="3838" max="3838" width="12.7109375" style="43" customWidth="1"/>
    <col min="3839" max="3840" width="15.7109375" style="43" customWidth="1"/>
    <col min="3841" max="3841" width="11.5703125" style="43"/>
    <col min="3842" max="3842" width="12" style="43" bestFit="1" customWidth="1"/>
    <col min="3843" max="4093" width="11.5703125" style="43"/>
    <col min="4094" max="4094" width="12.7109375" style="43" customWidth="1"/>
    <col min="4095" max="4096" width="15.7109375" style="43" customWidth="1"/>
    <col min="4097" max="4097" width="11.5703125" style="43"/>
    <col min="4098" max="4098" width="12" style="43" bestFit="1" customWidth="1"/>
    <col min="4099" max="4349" width="11.5703125" style="43"/>
    <col min="4350" max="4350" width="12.7109375" style="43" customWidth="1"/>
    <col min="4351" max="4352" width="15.7109375" style="43" customWidth="1"/>
    <col min="4353" max="4353" width="11.5703125" style="43"/>
    <col min="4354" max="4354" width="12" style="43" bestFit="1" customWidth="1"/>
    <col min="4355" max="4605" width="11.5703125" style="43"/>
    <col min="4606" max="4606" width="12.7109375" style="43" customWidth="1"/>
    <col min="4607" max="4608" width="15.7109375" style="43" customWidth="1"/>
    <col min="4609" max="4609" width="11.5703125" style="43"/>
    <col min="4610" max="4610" width="12" style="43" bestFit="1" customWidth="1"/>
    <col min="4611" max="4861" width="11.5703125" style="43"/>
    <col min="4862" max="4862" width="12.7109375" style="43" customWidth="1"/>
    <col min="4863" max="4864" width="15.7109375" style="43" customWidth="1"/>
    <col min="4865" max="4865" width="11.5703125" style="43"/>
    <col min="4866" max="4866" width="12" style="43" bestFit="1" customWidth="1"/>
    <col min="4867" max="5117" width="11.5703125" style="43"/>
    <col min="5118" max="5118" width="12.7109375" style="43" customWidth="1"/>
    <col min="5119" max="5120" width="15.7109375" style="43" customWidth="1"/>
    <col min="5121" max="5121" width="11.5703125" style="43"/>
    <col min="5122" max="5122" width="12" style="43" bestFit="1" customWidth="1"/>
    <col min="5123" max="5373" width="11.5703125" style="43"/>
    <col min="5374" max="5374" width="12.7109375" style="43" customWidth="1"/>
    <col min="5375" max="5376" width="15.7109375" style="43" customWidth="1"/>
    <col min="5377" max="5377" width="11.5703125" style="43"/>
    <col min="5378" max="5378" width="12" style="43" bestFit="1" customWidth="1"/>
    <col min="5379" max="5629" width="11.5703125" style="43"/>
    <col min="5630" max="5630" width="12.7109375" style="43" customWidth="1"/>
    <col min="5631" max="5632" width="15.7109375" style="43" customWidth="1"/>
    <col min="5633" max="5633" width="11.5703125" style="43"/>
    <col min="5634" max="5634" width="12" style="43" bestFit="1" customWidth="1"/>
    <col min="5635" max="5885" width="11.5703125" style="43"/>
    <col min="5886" max="5886" width="12.7109375" style="43" customWidth="1"/>
    <col min="5887" max="5888" width="15.7109375" style="43" customWidth="1"/>
    <col min="5889" max="5889" width="11.5703125" style="43"/>
    <col min="5890" max="5890" width="12" style="43" bestFit="1" customWidth="1"/>
    <col min="5891" max="6141" width="11.5703125" style="43"/>
    <col min="6142" max="6142" width="12.7109375" style="43" customWidth="1"/>
    <col min="6143" max="6144" width="15.7109375" style="43" customWidth="1"/>
    <col min="6145" max="6145" width="11.5703125" style="43"/>
    <col min="6146" max="6146" width="12" style="43" bestFit="1" customWidth="1"/>
    <col min="6147" max="6397" width="11.5703125" style="43"/>
    <col min="6398" max="6398" width="12.7109375" style="43" customWidth="1"/>
    <col min="6399" max="6400" width="15.7109375" style="43" customWidth="1"/>
    <col min="6401" max="6401" width="11.5703125" style="43"/>
    <col min="6402" max="6402" width="12" style="43" bestFit="1" customWidth="1"/>
    <col min="6403" max="6653" width="11.5703125" style="43"/>
    <col min="6654" max="6654" width="12.7109375" style="43" customWidth="1"/>
    <col min="6655" max="6656" width="15.7109375" style="43" customWidth="1"/>
    <col min="6657" max="6657" width="11.5703125" style="43"/>
    <col min="6658" max="6658" width="12" style="43" bestFit="1" customWidth="1"/>
    <col min="6659" max="6909" width="11.5703125" style="43"/>
    <col min="6910" max="6910" width="12.7109375" style="43" customWidth="1"/>
    <col min="6911" max="6912" width="15.7109375" style="43" customWidth="1"/>
    <col min="6913" max="6913" width="11.5703125" style="43"/>
    <col min="6914" max="6914" width="12" style="43" bestFit="1" customWidth="1"/>
    <col min="6915" max="7165" width="11.5703125" style="43"/>
    <col min="7166" max="7166" width="12.7109375" style="43" customWidth="1"/>
    <col min="7167" max="7168" width="15.7109375" style="43" customWidth="1"/>
    <col min="7169" max="7169" width="11.5703125" style="43"/>
    <col min="7170" max="7170" width="12" style="43" bestFit="1" customWidth="1"/>
    <col min="7171" max="7421" width="11.5703125" style="43"/>
    <col min="7422" max="7422" width="12.7109375" style="43" customWidth="1"/>
    <col min="7423" max="7424" width="15.7109375" style="43" customWidth="1"/>
    <col min="7425" max="7425" width="11.5703125" style="43"/>
    <col min="7426" max="7426" width="12" style="43" bestFit="1" customWidth="1"/>
    <col min="7427" max="7677" width="11.5703125" style="43"/>
    <col min="7678" max="7678" width="12.7109375" style="43" customWidth="1"/>
    <col min="7679" max="7680" width="15.7109375" style="43" customWidth="1"/>
    <col min="7681" max="7681" width="11.5703125" style="43"/>
    <col min="7682" max="7682" width="12" style="43" bestFit="1" customWidth="1"/>
    <col min="7683" max="7933" width="11.5703125" style="43"/>
    <col min="7934" max="7934" width="12.7109375" style="43" customWidth="1"/>
    <col min="7935" max="7936" width="15.7109375" style="43" customWidth="1"/>
    <col min="7937" max="7937" width="11.5703125" style="43"/>
    <col min="7938" max="7938" width="12" style="43" bestFit="1" customWidth="1"/>
    <col min="7939" max="8189" width="11.5703125" style="43"/>
    <col min="8190" max="8190" width="12.7109375" style="43" customWidth="1"/>
    <col min="8191" max="8192" width="15.7109375" style="43" customWidth="1"/>
    <col min="8193" max="8193" width="11.5703125" style="43"/>
    <col min="8194" max="8194" width="12" style="43" bestFit="1" customWidth="1"/>
    <col min="8195" max="8445" width="11.5703125" style="43"/>
    <col min="8446" max="8446" width="12.7109375" style="43" customWidth="1"/>
    <col min="8447" max="8448" width="15.7109375" style="43" customWidth="1"/>
    <col min="8449" max="8449" width="11.5703125" style="43"/>
    <col min="8450" max="8450" width="12" style="43" bestFit="1" customWidth="1"/>
    <col min="8451" max="8701" width="11.5703125" style="43"/>
    <col min="8702" max="8702" width="12.7109375" style="43" customWidth="1"/>
    <col min="8703" max="8704" width="15.7109375" style="43" customWidth="1"/>
    <col min="8705" max="8705" width="11.5703125" style="43"/>
    <col min="8706" max="8706" width="12" style="43" bestFit="1" customWidth="1"/>
    <col min="8707" max="8957" width="11.5703125" style="43"/>
    <col min="8958" max="8958" width="12.7109375" style="43" customWidth="1"/>
    <col min="8959" max="8960" width="15.7109375" style="43" customWidth="1"/>
    <col min="8961" max="8961" width="11.5703125" style="43"/>
    <col min="8962" max="8962" width="12" style="43" bestFit="1" customWidth="1"/>
    <col min="8963" max="9213" width="11.5703125" style="43"/>
    <col min="9214" max="9214" width="12.7109375" style="43" customWidth="1"/>
    <col min="9215" max="9216" width="15.7109375" style="43" customWidth="1"/>
    <col min="9217" max="9217" width="11.5703125" style="43"/>
    <col min="9218" max="9218" width="12" style="43" bestFit="1" customWidth="1"/>
    <col min="9219" max="9469" width="11.5703125" style="43"/>
    <col min="9470" max="9470" width="12.7109375" style="43" customWidth="1"/>
    <col min="9471" max="9472" width="15.7109375" style="43" customWidth="1"/>
    <col min="9473" max="9473" width="11.5703125" style="43"/>
    <col min="9474" max="9474" width="12" style="43" bestFit="1" customWidth="1"/>
    <col min="9475" max="9725" width="11.5703125" style="43"/>
    <col min="9726" max="9726" width="12.7109375" style="43" customWidth="1"/>
    <col min="9727" max="9728" width="15.7109375" style="43" customWidth="1"/>
    <col min="9729" max="9729" width="11.5703125" style="43"/>
    <col min="9730" max="9730" width="12" style="43" bestFit="1" customWidth="1"/>
    <col min="9731" max="9981" width="11.5703125" style="43"/>
    <col min="9982" max="9982" width="12.7109375" style="43" customWidth="1"/>
    <col min="9983" max="9984" width="15.7109375" style="43" customWidth="1"/>
    <col min="9985" max="9985" width="11.5703125" style="43"/>
    <col min="9986" max="9986" width="12" style="43" bestFit="1" customWidth="1"/>
    <col min="9987" max="10237" width="11.5703125" style="43"/>
    <col min="10238" max="10238" width="12.7109375" style="43" customWidth="1"/>
    <col min="10239" max="10240" width="15.7109375" style="43" customWidth="1"/>
    <col min="10241" max="10241" width="11.5703125" style="43"/>
    <col min="10242" max="10242" width="12" style="43" bestFit="1" customWidth="1"/>
    <col min="10243" max="10493" width="11.5703125" style="43"/>
    <col min="10494" max="10494" width="12.7109375" style="43" customWidth="1"/>
    <col min="10495" max="10496" width="15.7109375" style="43" customWidth="1"/>
    <col min="10497" max="10497" width="11.5703125" style="43"/>
    <col min="10498" max="10498" width="12" style="43" bestFit="1" customWidth="1"/>
    <col min="10499" max="10749" width="11.5703125" style="43"/>
    <col min="10750" max="10750" width="12.7109375" style="43" customWidth="1"/>
    <col min="10751" max="10752" width="15.7109375" style="43" customWidth="1"/>
    <col min="10753" max="10753" width="11.5703125" style="43"/>
    <col min="10754" max="10754" width="12" style="43" bestFit="1" customWidth="1"/>
    <col min="10755" max="11005" width="11.5703125" style="43"/>
    <col min="11006" max="11006" width="12.7109375" style="43" customWidth="1"/>
    <col min="11007" max="11008" width="15.7109375" style="43" customWidth="1"/>
    <col min="11009" max="11009" width="11.5703125" style="43"/>
    <col min="11010" max="11010" width="12" style="43" bestFit="1" customWidth="1"/>
    <col min="11011" max="11261" width="11.5703125" style="43"/>
    <col min="11262" max="11262" width="12.7109375" style="43" customWidth="1"/>
    <col min="11263" max="11264" width="15.7109375" style="43" customWidth="1"/>
    <col min="11265" max="11265" width="11.5703125" style="43"/>
    <col min="11266" max="11266" width="12" style="43" bestFit="1" customWidth="1"/>
    <col min="11267" max="11517" width="11.5703125" style="43"/>
    <col min="11518" max="11518" width="12.7109375" style="43" customWidth="1"/>
    <col min="11519" max="11520" width="15.7109375" style="43" customWidth="1"/>
    <col min="11521" max="11521" width="11.5703125" style="43"/>
    <col min="11522" max="11522" width="12" style="43" bestFit="1" customWidth="1"/>
    <col min="11523" max="11773" width="11.5703125" style="43"/>
    <col min="11774" max="11774" width="12.7109375" style="43" customWidth="1"/>
    <col min="11775" max="11776" width="15.7109375" style="43" customWidth="1"/>
    <col min="11777" max="11777" width="11.5703125" style="43"/>
    <col min="11778" max="11778" width="12" style="43" bestFit="1" customWidth="1"/>
    <col min="11779" max="12029" width="11.5703125" style="43"/>
    <col min="12030" max="12030" width="12.7109375" style="43" customWidth="1"/>
    <col min="12031" max="12032" width="15.7109375" style="43" customWidth="1"/>
    <col min="12033" max="12033" width="11.5703125" style="43"/>
    <col min="12034" max="12034" width="12" style="43" bestFit="1" customWidth="1"/>
    <col min="12035" max="12285" width="11.5703125" style="43"/>
    <col min="12286" max="12286" width="12.7109375" style="43" customWidth="1"/>
    <col min="12287" max="12288" width="15.7109375" style="43" customWidth="1"/>
    <col min="12289" max="12289" width="11.5703125" style="43"/>
    <col min="12290" max="12290" width="12" style="43" bestFit="1" customWidth="1"/>
    <col min="12291" max="12541" width="11.5703125" style="43"/>
    <col min="12542" max="12542" width="12.7109375" style="43" customWidth="1"/>
    <col min="12543" max="12544" width="15.7109375" style="43" customWidth="1"/>
    <col min="12545" max="12545" width="11.5703125" style="43"/>
    <col min="12546" max="12546" width="12" style="43" bestFit="1" customWidth="1"/>
    <col min="12547" max="12797" width="11.5703125" style="43"/>
    <col min="12798" max="12798" width="12.7109375" style="43" customWidth="1"/>
    <col min="12799" max="12800" width="15.7109375" style="43" customWidth="1"/>
    <col min="12801" max="12801" width="11.5703125" style="43"/>
    <col min="12802" max="12802" width="12" style="43" bestFit="1" customWidth="1"/>
    <col min="12803" max="13053" width="11.5703125" style="43"/>
    <col min="13054" max="13054" width="12.7109375" style="43" customWidth="1"/>
    <col min="13055" max="13056" width="15.7109375" style="43" customWidth="1"/>
    <col min="13057" max="13057" width="11.5703125" style="43"/>
    <col min="13058" max="13058" width="12" style="43" bestFit="1" customWidth="1"/>
    <col min="13059" max="13309" width="11.5703125" style="43"/>
    <col min="13310" max="13310" width="12.7109375" style="43" customWidth="1"/>
    <col min="13311" max="13312" width="15.7109375" style="43" customWidth="1"/>
    <col min="13313" max="13313" width="11.5703125" style="43"/>
    <col min="13314" max="13314" width="12" style="43" bestFit="1" customWidth="1"/>
    <col min="13315" max="13565" width="11.5703125" style="43"/>
    <col min="13566" max="13566" width="12.7109375" style="43" customWidth="1"/>
    <col min="13567" max="13568" width="15.7109375" style="43" customWidth="1"/>
    <col min="13569" max="13569" width="11.5703125" style="43"/>
    <col min="13570" max="13570" width="12" style="43" bestFit="1" customWidth="1"/>
    <col min="13571" max="13821" width="11.5703125" style="43"/>
    <col min="13822" max="13822" width="12.7109375" style="43" customWidth="1"/>
    <col min="13823" max="13824" width="15.7109375" style="43" customWidth="1"/>
    <col min="13825" max="13825" width="11.5703125" style="43"/>
    <col min="13826" max="13826" width="12" style="43" bestFit="1" customWidth="1"/>
    <col min="13827" max="14077" width="11.5703125" style="43"/>
    <col min="14078" max="14078" width="12.7109375" style="43" customWidth="1"/>
    <col min="14079" max="14080" width="15.7109375" style="43" customWidth="1"/>
    <col min="14081" max="14081" width="11.5703125" style="43"/>
    <col min="14082" max="14082" width="12" style="43" bestFit="1" customWidth="1"/>
    <col min="14083" max="14333" width="11.5703125" style="43"/>
    <col min="14334" max="14334" width="12.7109375" style="43" customWidth="1"/>
    <col min="14335" max="14336" width="15.7109375" style="43" customWidth="1"/>
    <col min="14337" max="14337" width="11.5703125" style="43"/>
    <col min="14338" max="14338" width="12" style="43" bestFit="1" customWidth="1"/>
    <col min="14339" max="14589" width="11.5703125" style="43"/>
    <col min="14590" max="14590" width="12.7109375" style="43" customWidth="1"/>
    <col min="14591" max="14592" width="15.7109375" style="43" customWidth="1"/>
    <col min="14593" max="14593" width="11.5703125" style="43"/>
    <col min="14594" max="14594" width="12" style="43" bestFit="1" customWidth="1"/>
    <col min="14595" max="14845" width="11.5703125" style="43"/>
    <col min="14846" max="14846" width="12.7109375" style="43" customWidth="1"/>
    <col min="14847" max="14848" width="15.7109375" style="43" customWidth="1"/>
    <col min="14849" max="14849" width="11.5703125" style="43"/>
    <col min="14850" max="14850" width="12" style="43" bestFit="1" customWidth="1"/>
    <col min="14851" max="15101" width="11.5703125" style="43"/>
    <col min="15102" max="15102" width="12.7109375" style="43" customWidth="1"/>
    <col min="15103" max="15104" width="15.7109375" style="43" customWidth="1"/>
    <col min="15105" max="15105" width="11.5703125" style="43"/>
    <col min="15106" max="15106" width="12" style="43" bestFit="1" customWidth="1"/>
    <col min="15107" max="15357" width="11.5703125" style="43"/>
    <col min="15358" max="15358" width="12.7109375" style="43" customWidth="1"/>
    <col min="15359" max="15360" width="15.7109375" style="43" customWidth="1"/>
    <col min="15361" max="15361" width="11.5703125" style="43"/>
    <col min="15362" max="15362" width="12" style="43" bestFit="1" customWidth="1"/>
    <col min="15363" max="15613" width="11.5703125" style="43"/>
    <col min="15614" max="15614" width="12.7109375" style="43" customWidth="1"/>
    <col min="15615" max="15616" width="15.7109375" style="43" customWidth="1"/>
    <col min="15617" max="15617" width="11.5703125" style="43"/>
    <col min="15618" max="15618" width="12" style="43" bestFit="1" customWidth="1"/>
    <col min="15619" max="15869" width="11.5703125" style="43"/>
    <col min="15870" max="15870" width="12.7109375" style="43" customWidth="1"/>
    <col min="15871" max="15872" width="15.7109375" style="43" customWidth="1"/>
    <col min="15873" max="15873" width="11.5703125" style="43"/>
    <col min="15874" max="15874" width="12" style="43" bestFit="1" customWidth="1"/>
    <col min="15875" max="16125" width="11.5703125" style="43"/>
    <col min="16126" max="16126" width="12.7109375" style="43" customWidth="1"/>
    <col min="16127" max="16128" width="15.7109375" style="43" customWidth="1"/>
    <col min="16129" max="16129" width="11.5703125" style="43"/>
    <col min="16130" max="16130" width="12" style="43" bestFit="1" customWidth="1"/>
    <col min="16131" max="16384" width="11.5703125" style="43"/>
  </cols>
  <sheetData>
    <row r="1" spans="1:5" ht="45" customHeight="1">
      <c r="A1" s="82" t="s">
        <v>620</v>
      </c>
      <c r="B1" s="82"/>
      <c r="C1" s="82"/>
      <c r="D1" s="82"/>
      <c r="E1" s="81"/>
    </row>
    <row r="20" spans="1:3" ht="34.9" customHeight="1"/>
    <row r="21" spans="1:3" ht="18" customHeight="1"/>
    <row r="22" spans="1:3" ht="18" customHeight="1" thickBot="1">
      <c r="A22" s="969"/>
    </row>
    <row r="23" spans="1:3" ht="30.75" customHeight="1" thickBot="1">
      <c r="A23" s="894" t="s">
        <v>185</v>
      </c>
      <c r="B23" s="668" t="s">
        <v>516</v>
      </c>
      <c r="C23" s="923" t="s">
        <v>517</v>
      </c>
    </row>
    <row r="24" spans="1:3" ht="18" customHeight="1">
      <c r="A24" s="222">
        <v>2012</v>
      </c>
      <c r="B24" s="142">
        <v>0.9012</v>
      </c>
      <c r="C24" s="143">
        <v>9.8799999999999999E-2</v>
      </c>
    </row>
    <row r="25" spans="1:3" ht="18" customHeight="1">
      <c r="A25" s="223">
        <v>2013</v>
      </c>
      <c r="B25" s="144">
        <v>0.89119999999999999</v>
      </c>
      <c r="C25" s="145">
        <v>0.10879999999999999</v>
      </c>
    </row>
    <row r="26" spans="1:3" ht="18" customHeight="1">
      <c r="A26" s="223">
        <v>2014</v>
      </c>
      <c r="B26" s="144">
        <v>0.90310000000000001</v>
      </c>
      <c r="C26" s="145">
        <v>9.7299999999999998E-2</v>
      </c>
    </row>
    <row r="27" spans="1:3" ht="18" customHeight="1">
      <c r="A27" s="223">
        <v>2015</v>
      </c>
      <c r="B27" s="144">
        <v>0.92159999999999997</v>
      </c>
      <c r="C27" s="145">
        <v>7.6200000000000004E-2</v>
      </c>
    </row>
    <row r="28" spans="1:3" ht="18" customHeight="1">
      <c r="A28" s="223">
        <v>2016</v>
      </c>
      <c r="B28" s="144">
        <v>0.92279999999999995</v>
      </c>
      <c r="C28" s="145">
        <v>7.7100000000000002E-2</v>
      </c>
    </row>
    <row r="29" spans="1:3" ht="18" customHeight="1">
      <c r="A29" s="223">
        <v>2017</v>
      </c>
      <c r="B29" s="144">
        <v>0.93089999999999995</v>
      </c>
      <c r="C29" s="145">
        <v>6.9099999999999995E-2</v>
      </c>
    </row>
    <row r="30" spans="1:3" ht="18" customHeight="1" thickBot="1">
      <c r="A30" s="224">
        <v>2018</v>
      </c>
      <c r="B30" s="1022">
        <v>0.92</v>
      </c>
      <c r="C30" s="1023">
        <v>0.08</v>
      </c>
    </row>
    <row r="32" spans="1:3" ht="18" customHeight="1"/>
    <row r="33" ht="18" customHeight="1"/>
    <row r="34" ht="18" customHeight="1"/>
    <row r="35" ht="18" customHeight="1"/>
    <row r="36" ht="18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zoomScaleNormal="100" workbookViewId="0">
      <selection activeCell="A27" sqref="A27"/>
    </sheetView>
  </sheetViews>
  <sheetFormatPr baseColWidth="10" defaultRowHeight="12.75"/>
  <cols>
    <col min="1" max="1" width="17.140625" style="43" customWidth="1"/>
    <col min="2" max="2" width="15.140625" style="43" customWidth="1"/>
    <col min="3" max="4" width="12.7109375" style="43" customWidth="1"/>
    <col min="5" max="5" width="13.7109375" style="43" customWidth="1"/>
    <col min="6" max="6" width="12.7109375" style="43" customWidth="1"/>
    <col min="7" max="258" width="11.5703125" style="43"/>
    <col min="259" max="262" width="12.7109375" style="43" customWidth="1"/>
    <col min="263" max="514" width="11.5703125" style="43"/>
    <col min="515" max="518" width="12.7109375" style="43" customWidth="1"/>
    <col min="519" max="770" width="11.5703125" style="43"/>
    <col min="771" max="774" width="12.7109375" style="43" customWidth="1"/>
    <col min="775" max="1026" width="11.5703125" style="43"/>
    <col min="1027" max="1030" width="12.7109375" style="43" customWidth="1"/>
    <col min="1031" max="1282" width="11.5703125" style="43"/>
    <col min="1283" max="1286" width="12.7109375" style="43" customWidth="1"/>
    <col min="1287" max="1538" width="11.5703125" style="43"/>
    <col min="1539" max="1542" width="12.7109375" style="43" customWidth="1"/>
    <col min="1543" max="1794" width="11.5703125" style="43"/>
    <col min="1795" max="1798" width="12.7109375" style="43" customWidth="1"/>
    <col min="1799" max="2050" width="11.5703125" style="43"/>
    <col min="2051" max="2054" width="12.7109375" style="43" customWidth="1"/>
    <col min="2055" max="2306" width="11.5703125" style="43"/>
    <col min="2307" max="2310" width="12.7109375" style="43" customWidth="1"/>
    <col min="2311" max="2562" width="11.5703125" style="43"/>
    <col min="2563" max="2566" width="12.7109375" style="43" customWidth="1"/>
    <col min="2567" max="2818" width="11.5703125" style="43"/>
    <col min="2819" max="2822" width="12.7109375" style="43" customWidth="1"/>
    <col min="2823" max="3074" width="11.5703125" style="43"/>
    <col min="3075" max="3078" width="12.7109375" style="43" customWidth="1"/>
    <col min="3079" max="3330" width="11.5703125" style="43"/>
    <col min="3331" max="3334" width="12.7109375" style="43" customWidth="1"/>
    <col min="3335" max="3586" width="11.5703125" style="43"/>
    <col min="3587" max="3590" width="12.7109375" style="43" customWidth="1"/>
    <col min="3591" max="3842" width="11.5703125" style="43"/>
    <col min="3843" max="3846" width="12.7109375" style="43" customWidth="1"/>
    <col min="3847" max="4098" width="11.5703125" style="43"/>
    <col min="4099" max="4102" width="12.7109375" style="43" customWidth="1"/>
    <col min="4103" max="4354" width="11.5703125" style="43"/>
    <col min="4355" max="4358" width="12.7109375" style="43" customWidth="1"/>
    <col min="4359" max="4610" width="11.5703125" style="43"/>
    <col min="4611" max="4614" width="12.7109375" style="43" customWidth="1"/>
    <col min="4615" max="4866" width="11.5703125" style="43"/>
    <col min="4867" max="4870" width="12.7109375" style="43" customWidth="1"/>
    <col min="4871" max="5122" width="11.5703125" style="43"/>
    <col min="5123" max="5126" width="12.7109375" style="43" customWidth="1"/>
    <col min="5127" max="5378" width="11.5703125" style="43"/>
    <col min="5379" max="5382" width="12.7109375" style="43" customWidth="1"/>
    <col min="5383" max="5634" width="11.5703125" style="43"/>
    <col min="5635" max="5638" width="12.7109375" style="43" customWidth="1"/>
    <col min="5639" max="5890" width="11.5703125" style="43"/>
    <col min="5891" max="5894" width="12.7109375" style="43" customWidth="1"/>
    <col min="5895" max="6146" width="11.5703125" style="43"/>
    <col min="6147" max="6150" width="12.7109375" style="43" customWidth="1"/>
    <col min="6151" max="6402" width="11.5703125" style="43"/>
    <col min="6403" max="6406" width="12.7109375" style="43" customWidth="1"/>
    <col min="6407" max="6658" width="11.5703125" style="43"/>
    <col min="6659" max="6662" width="12.7109375" style="43" customWidth="1"/>
    <col min="6663" max="6914" width="11.5703125" style="43"/>
    <col min="6915" max="6918" width="12.7109375" style="43" customWidth="1"/>
    <col min="6919" max="7170" width="11.5703125" style="43"/>
    <col min="7171" max="7174" width="12.7109375" style="43" customWidth="1"/>
    <col min="7175" max="7426" width="11.5703125" style="43"/>
    <col min="7427" max="7430" width="12.7109375" style="43" customWidth="1"/>
    <col min="7431" max="7682" width="11.5703125" style="43"/>
    <col min="7683" max="7686" width="12.7109375" style="43" customWidth="1"/>
    <col min="7687" max="7938" width="11.5703125" style="43"/>
    <col min="7939" max="7942" width="12.7109375" style="43" customWidth="1"/>
    <col min="7943" max="8194" width="11.5703125" style="43"/>
    <col min="8195" max="8198" width="12.7109375" style="43" customWidth="1"/>
    <col min="8199" max="8450" width="11.5703125" style="43"/>
    <col min="8451" max="8454" width="12.7109375" style="43" customWidth="1"/>
    <col min="8455" max="8706" width="11.5703125" style="43"/>
    <col min="8707" max="8710" width="12.7109375" style="43" customWidth="1"/>
    <col min="8711" max="8962" width="11.5703125" style="43"/>
    <col min="8963" max="8966" width="12.7109375" style="43" customWidth="1"/>
    <col min="8967" max="9218" width="11.5703125" style="43"/>
    <col min="9219" max="9222" width="12.7109375" style="43" customWidth="1"/>
    <col min="9223" max="9474" width="11.5703125" style="43"/>
    <col min="9475" max="9478" width="12.7109375" style="43" customWidth="1"/>
    <col min="9479" max="9730" width="11.5703125" style="43"/>
    <col min="9731" max="9734" width="12.7109375" style="43" customWidth="1"/>
    <col min="9735" max="9986" width="11.5703125" style="43"/>
    <col min="9987" max="9990" width="12.7109375" style="43" customWidth="1"/>
    <col min="9991" max="10242" width="11.5703125" style="43"/>
    <col min="10243" max="10246" width="12.7109375" style="43" customWidth="1"/>
    <col min="10247" max="10498" width="11.5703125" style="43"/>
    <col min="10499" max="10502" width="12.7109375" style="43" customWidth="1"/>
    <col min="10503" max="10754" width="11.5703125" style="43"/>
    <col min="10755" max="10758" width="12.7109375" style="43" customWidth="1"/>
    <col min="10759" max="11010" width="11.5703125" style="43"/>
    <col min="11011" max="11014" width="12.7109375" style="43" customWidth="1"/>
    <col min="11015" max="11266" width="11.5703125" style="43"/>
    <col min="11267" max="11270" width="12.7109375" style="43" customWidth="1"/>
    <col min="11271" max="11522" width="11.5703125" style="43"/>
    <col min="11523" max="11526" width="12.7109375" style="43" customWidth="1"/>
    <col min="11527" max="11778" width="11.5703125" style="43"/>
    <col min="11779" max="11782" width="12.7109375" style="43" customWidth="1"/>
    <col min="11783" max="12034" width="11.5703125" style="43"/>
    <col min="12035" max="12038" width="12.7109375" style="43" customWidth="1"/>
    <col min="12039" max="12290" width="11.5703125" style="43"/>
    <col min="12291" max="12294" width="12.7109375" style="43" customWidth="1"/>
    <col min="12295" max="12546" width="11.5703125" style="43"/>
    <col min="12547" max="12550" width="12.7109375" style="43" customWidth="1"/>
    <col min="12551" max="12802" width="11.5703125" style="43"/>
    <col min="12803" max="12806" width="12.7109375" style="43" customWidth="1"/>
    <col min="12807" max="13058" width="11.5703125" style="43"/>
    <col min="13059" max="13062" width="12.7109375" style="43" customWidth="1"/>
    <col min="13063" max="13314" width="11.5703125" style="43"/>
    <col min="13315" max="13318" width="12.7109375" style="43" customWidth="1"/>
    <col min="13319" max="13570" width="11.5703125" style="43"/>
    <col min="13571" max="13574" width="12.7109375" style="43" customWidth="1"/>
    <col min="13575" max="13826" width="11.5703125" style="43"/>
    <col min="13827" max="13830" width="12.7109375" style="43" customWidth="1"/>
    <col min="13831" max="14082" width="11.5703125" style="43"/>
    <col min="14083" max="14086" width="12.7109375" style="43" customWidth="1"/>
    <col min="14087" max="14338" width="11.5703125" style="43"/>
    <col min="14339" max="14342" width="12.7109375" style="43" customWidth="1"/>
    <col min="14343" max="14594" width="11.5703125" style="43"/>
    <col min="14595" max="14598" width="12.7109375" style="43" customWidth="1"/>
    <col min="14599" max="14850" width="11.5703125" style="43"/>
    <col min="14851" max="14854" width="12.7109375" style="43" customWidth="1"/>
    <col min="14855" max="15106" width="11.5703125" style="43"/>
    <col min="15107" max="15110" width="12.7109375" style="43" customWidth="1"/>
    <col min="15111" max="15362" width="11.5703125" style="43"/>
    <col min="15363" max="15366" width="12.7109375" style="43" customWidth="1"/>
    <col min="15367" max="15618" width="11.5703125" style="43"/>
    <col min="15619" max="15622" width="12.7109375" style="43" customWidth="1"/>
    <col min="15623" max="15874" width="11.5703125" style="43"/>
    <col min="15875" max="15878" width="12.7109375" style="43" customWidth="1"/>
    <col min="15879" max="16130" width="11.5703125" style="43"/>
    <col min="16131" max="16134" width="12.7109375" style="43" customWidth="1"/>
    <col min="16135" max="16384" width="11.5703125" style="43"/>
  </cols>
  <sheetData>
    <row r="1" spans="1:9" ht="45" customHeight="1">
      <c r="A1" s="82" t="s">
        <v>619</v>
      </c>
      <c r="B1" s="82"/>
      <c r="C1" s="82"/>
      <c r="D1" s="82"/>
      <c r="E1" s="82"/>
      <c r="F1" s="82"/>
      <c r="G1" s="82"/>
      <c r="H1" s="82"/>
      <c r="I1" s="81"/>
    </row>
    <row r="2" spans="1:9">
      <c r="B2" s="83"/>
    </row>
    <row r="3" spans="1:9">
      <c r="B3" s="83"/>
    </row>
    <row r="27" spans="1:5">
      <c r="A27" s="969"/>
    </row>
    <row r="28" spans="1:5" ht="13.5" thickBot="1"/>
    <row r="29" spans="1:5" ht="34.9" customHeight="1" thickBot="1">
      <c r="A29" s="668" t="s">
        <v>518</v>
      </c>
      <c r="B29" s="923" t="s">
        <v>519</v>
      </c>
      <c r="C29" s="894" t="s">
        <v>277</v>
      </c>
      <c r="D29" s="923" t="s">
        <v>278</v>
      </c>
      <c r="E29" s="894" t="s">
        <v>279</v>
      </c>
    </row>
    <row r="30" spans="1:5" ht="18" customHeight="1">
      <c r="A30" s="222">
        <v>2009</v>
      </c>
      <c r="B30" s="243">
        <v>130077</v>
      </c>
      <c r="C30" s="243">
        <v>5880</v>
      </c>
      <c r="D30" s="243">
        <v>40173</v>
      </c>
      <c r="E30" s="237">
        <v>169670</v>
      </c>
    </row>
    <row r="31" spans="1:5" ht="18" customHeight="1">
      <c r="A31" s="223">
        <v>2010</v>
      </c>
      <c r="B31" s="266">
        <v>126722</v>
      </c>
      <c r="C31" s="266">
        <v>5687</v>
      </c>
      <c r="D31" s="266">
        <v>42319</v>
      </c>
      <c r="E31" s="240">
        <v>183242</v>
      </c>
    </row>
    <row r="32" spans="1:5" ht="18" customHeight="1">
      <c r="A32" s="223">
        <v>2011</v>
      </c>
      <c r="B32" s="266">
        <v>118944</v>
      </c>
      <c r="C32" s="266">
        <v>5162</v>
      </c>
      <c r="D32" s="266">
        <v>46264</v>
      </c>
      <c r="E32" s="240">
        <v>188235</v>
      </c>
    </row>
    <row r="33" spans="1:5" ht="18" customHeight="1">
      <c r="A33" s="223">
        <v>2012</v>
      </c>
      <c r="B33" s="266">
        <v>114561</v>
      </c>
      <c r="C33" s="266">
        <v>3580</v>
      </c>
      <c r="D33" s="266">
        <v>47321</v>
      </c>
      <c r="E33" s="240">
        <v>195282</v>
      </c>
    </row>
    <row r="34" spans="1:5" ht="18" customHeight="1">
      <c r="A34" s="223">
        <v>2013</v>
      </c>
      <c r="B34" s="266">
        <v>109332</v>
      </c>
      <c r="C34" s="266">
        <v>3012</v>
      </c>
      <c r="D34" s="266">
        <v>51592</v>
      </c>
      <c r="E34" s="240">
        <v>189526</v>
      </c>
    </row>
    <row r="35" spans="1:5" ht="18" customHeight="1">
      <c r="A35" s="223">
        <v>2014</v>
      </c>
      <c r="B35" s="266">
        <v>106945</v>
      </c>
      <c r="C35" s="266">
        <v>2347</v>
      </c>
      <c r="D35" s="266">
        <v>53742</v>
      </c>
      <c r="E35" s="240">
        <v>181366</v>
      </c>
    </row>
    <row r="36" spans="1:5" ht="18" customHeight="1">
      <c r="A36" s="223">
        <v>2015</v>
      </c>
      <c r="B36" s="266">
        <v>96432</v>
      </c>
      <c r="C36" s="266">
        <v>1819</v>
      </c>
      <c r="D36" s="266">
        <v>53598</v>
      </c>
      <c r="E36" s="240">
        <v>178257</v>
      </c>
    </row>
    <row r="37" spans="1:5" ht="18" customHeight="1">
      <c r="A37" s="223">
        <v>2016</v>
      </c>
      <c r="B37" s="266">
        <v>96513</v>
      </c>
      <c r="C37" s="266">
        <v>2276</v>
      </c>
      <c r="D37" s="266">
        <v>57092</v>
      </c>
      <c r="E37" s="240">
        <v>179060</v>
      </c>
    </row>
    <row r="38" spans="1:5" ht="18" customHeight="1">
      <c r="A38" s="223">
        <v>2017</v>
      </c>
      <c r="B38" s="266">
        <v>100458</v>
      </c>
      <c r="C38" s="266">
        <v>1082</v>
      </c>
      <c r="D38" s="266">
        <v>59112</v>
      </c>
      <c r="E38" s="240">
        <v>179414</v>
      </c>
    </row>
    <row r="39" spans="1:5" ht="18" customHeight="1" thickBot="1">
      <c r="A39" s="224">
        <v>2018</v>
      </c>
      <c r="B39" s="1024">
        <v>101358</v>
      </c>
      <c r="C39" s="1024">
        <v>657</v>
      </c>
      <c r="D39" s="1024">
        <v>62077</v>
      </c>
      <c r="E39" s="1025">
        <v>181504</v>
      </c>
    </row>
    <row r="41" spans="1:5">
      <c r="A41" s="306" t="s">
        <v>276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selection activeCell="O25" sqref="O25"/>
    </sheetView>
  </sheetViews>
  <sheetFormatPr baseColWidth="10" defaultRowHeight="12.75"/>
  <cols>
    <col min="1" max="1" width="25.85546875" style="43" customWidth="1"/>
    <col min="2" max="2" width="12.140625" style="43" customWidth="1"/>
    <col min="3" max="6" width="12.7109375" style="43" customWidth="1"/>
    <col min="7" max="257" width="11.5703125" style="43"/>
    <col min="258" max="258" width="27.28515625" style="43" customWidth="1"/>
    <col min="259" max="262" width="12.7109375" style="43" customWidth="1"/>
    <col min="263" max="513" width="11.5703125" style="43"/>
    <col min="514" max="514" width="27.28515625" style="43" customWidth="1"/>
    <col min="515" max="518" width="12.7109375" style="43" customWidth="1"/>
    <col min="519" max="769" width="11.5703125" style="43"/>
    <col min="770" max="770" width="27.28515625" style="43" customWidth="1"/>
    <col min="771" max="774" width="12.7109375" style="43" customWidth="1"/>
    <col min="775" max="1025" width="11.5703125" style="43"/>
    <col min="1026" max="1026" width="27.28515625" style="43" customWidth="1"/>
    <col min="1027" max="1030" width="12.7109375" style="43" customWidth="1"/>
    <col min="1031" max="1281" width="11.5703125" style="43"/>
    <col min="1282" max="1282" width="27.28515625" style="43" customWidth="1"/>
    <col min="1283" max="1286" width="12.7109375" style="43" customWidth="1"/>
    <col min="1287" max="1537" width="11.5703125" style="43"/>
    <col min="1538" max="1538" width="27.28515625" style="43" customWidth="1"/>
    <col min="1539" max="1542" width="12.7109375" style="43" customWidth="1"/>
    <col min="1543" max="1793" width="11.5703125" style="43"/>
    <col min="1794" max="1794" width="27.28515625" style="43" customWidth="1"/>
    <col min="1795" max="1798" width="12.7109375" style="43" customWidth="1"/>
    <col min="1799" max="2049" width="11.5703125" style="43"/>
    <col min="2050" max="2050" width="27.28515625" style="43" customWidth="1"/>
    <col min="2051" max="2054" width="12.7109375" style="43" customWidth="1"/>
    <col min="2055" max="2305" width="11.5703125" style="43"/>
    <col min="2306" max="2306" width="27.28515625" style="43" customWidth="1"/>
    <col min="2307" max="2310" width="12.7109375" style="43" customWidth="1"/>
    <col min="2311" max="2561" width="11.5703125" style="43"/>
    <col min="2562" max="2562" width="27.28515625" style="43" customWidth="1"/>
    <col min="2563" max="2566" width="12.7109375" style="43" customWidth="1"/>
    <col min="2567" max="2817" width="11.5703125" style="43"/>
    <col min="2818" max="2818" width="27.28515625" style="43" customWidth="1"/>
    <col min="2819" max="2822" width="12.7109375" style="43" customWidth="1"/>
    <col min="2823" max="3073" width="11.5703125" style="43"/>
    <col min="3074" max="3074" width="27.28515625" style="43" customWidth="1"/>
    <col min="3075" max="3078" width="12.7109375" style="43" customWidth="1"/>
    <col min="3079" max="3329" width="11.5703125" style="43"/>
    <col min="3330" max="3330" width="27.28515625" style="43" customWidth="1"/>
    <col min="3331" max="3334" width="12.7109375" style="43" customWidth="1"/>
    <col min="3335" max="3585" width="11.5703125" style="43"/>
    <col min="3586" max="3586" width="27.28515625" style="43" customWidth="1"/>
    <col min="3587" max="3590" width="12.7109375" style="43" customWidth="1"/>
    <col min="3591" max="3841" width="11.5703125" style="43"/>
    <col min="3842" max="3842" width="27.28515625" style="43" customWidth="1"/>
    <col min="3843" max="3846" width="12.7109375" style="43" customWidth="1"/>
    <col min="3847" max="4097" width="11.5703125" style="43"/>
    <col min="4098" max="4098" width="27.28515625" style="43" customWidth="1"/>
    <col min="4099" max="4102" width="12.7109375" style="43" customWidth="1"/>
    <col min="4103" max="4353" width="11.5703125" style="43"/>
    <col min="4354" max="4354" width="27.28515625" style="43" customWidth="1"/>
    <col min="4355" max="4358" width="12.7109375" style="43" customWidth="1"/>
    <col min="4359" max="4609" width="11.5703125" style="43"/>
    <col min="4610" max="4610" width="27.28515625" style="43" customWidth="1"/>
    <col min="4611" max="4614" width="12.7109375" style="43" customWidth="1"/>
    <col min="4615" max="4865" width="11.5703125" style="43"/>
    <col min="4866" max="4866" width="27.28515625" style="43" customWidth="1"/>
    <col min="4867" max="4870" width="12.7109375" style="43" customWidth="1"/>
    <col min="4871" max="5121" width="11.5703125" style="43"/>
    <col min="5122" max="5122" width="27.28515625" style="43" customWidth="1"/>
    <col min="5123" max="5126" width="12.7109375" style="43" customWidth="1"/>
    <col min="5127" max="5377" width="11.5703125" style="43"/>
    <col min="5378" max="5378" width="27.28515625" style="43" customWidth="1"/>
    <col min="5379" max="5382" width="12.7109375" style="43" customWidth="1"/>
    <col min="5383" max="5633" width="11.5703125" style="43"/>
    <col min="5634" max="5634" width="27.28515625" style="43" customWidth="1"/>
    <col min="5635" max="5638" width="12.7109375" style="43" customWidth="1"/>
    <col min="5639" max="5889" width="11.5703125" style="43"/>
    <col min="5890" max="5890" width="27.28515625" style="43" customWidth="1"/>
    <col min="5891" max="5894" width="12.7109375" style="43" customWidth="1"/>
    <col min="5895" max="6145" width="11.5703125" style="43"/>
    <col min="6146" max="6146" width="27.28515625" style="43" customWidth="1"/>
    <col min="6147" max="6150" width="12.7109375" style="43" customWidth="1"/>
    <col min="6151" max="6401" width="11.5703125" style="43"/>
    <col min="6402" max="6402" width="27.28515625" style="43" customWidth="1"/>
    <col min="6403" max="6406" width="12.7109375" style="43" customWidth="1"/>
    <col min="6407" max="6657" width="11.5703125" style="43"/>
    <col min="6658" max="6658" width="27.28515625" style="43" customWidth="1"/>
    <col min="6659" max="6662" width="12.7109375" style="43" customWidth="1"/>
    <col min="6663" max="6913" width="11.5703125" style="43"/>
    <col min="6914" max="6914" width="27.28515625" style="43" customWidth="1"/>
    <col min="6915" max="6918" width="12.7109375" style="43" customWidth="1"/>
    <col min="6919" max="7169" width="11.5703125" style="43"/>
    <col min="7170" max="7170" width="27.28515625" style="43" customWidth="1"/>
    <col min="7171" max="7174" width="12.7109375" style="43" customWidth="1"/>
    <col min="7175" max="7425" width="11.5703125" style="43"/>
    <col min="7426" max="7426" width="27.28515625" style="43" customWidth="1"/>
    <col min="7427" max="7430" width="12.7109375" style="43" customWidth="1"/>
    <col min="7431" max="7681" width="11.5703125" style="43"/>
    <col min="7682" max="7682" width="27.28515625" style="43" customWidth="1"/>
    <col min="7683" max="7686" width="12.7109375" style="43" customWidth="1"/>
    <col min="7687" max="7937" width="11.5703125" style="43"/>
    <col min="7938" max="7938" width="27.28515625" style="43" customWidth="1"/>
    <col min="7939" max="7942" width="12.7109375" style="43" customWidth="1"/>
    <col min="7943" max="8193" width="11.5703125" style="43"/>
    <col min="8194" max="8194" width="27.28515625" style="43" customWidth="1"/>
    <col min="8195" max="8198" width="12.7109375" style="43" customWidth="1"/>
    <col min="8199" max="8449" width="11.5703125" style="43"/>
    <col min="8450" max="8450" width="27.28515625" style="43" customWidth="1"/>
    <col min="8451" max="8454" width="12.7109375" style="43" customWidth="1"/>
    <col min="8455" max="8705" width="11.5703125" style="43"/>
    <col min="8706" max="8706" width="27.28515625" style="43" customWidth="1"/>
    <col min="8707" max="8710" width="12.7109375" style="43" customWidth="1"/>
    <col min="8711" max="8961" width="11.5703125" style="43"/>
    <col min="8962" max="8962" width="27.28515625" style="43" customWidth="1"/>
    <col min="8963" max="8966" width="12.7109375" style="43" customWidth="1"/>
    <col min="8967" max="9217" width="11.5703125" style="43"/>
    <col min="9218" max="9218" width="27.28515625" style="43" customWidth="1"/>
    <col min="9219" max="9222" width="12.7109375" style="43" customWidth="1"/>
    <col min="9223" max="9473" width="11.5703125" style="43"/>
    <col min="9474" max="9474" width="27.28515625" style="43" customWidth="1"/>
    <col min="9475" max="9478" width="12.7109375" style="43" customWidth="1"/>
    <col min="9479" max="9729" width="11.5703125" style="43"/>
    <col min="9730" max="9730" width="27.28515625" style="43" customWidth="1"/>
    <col min="9731" max="9734" width="12.7109375" style="43" customWidth="1"/>
    <col min="9735" max="9985" width="11.5703125" style="43"/>
    <col min="9986" max="9986" width="27.28515625" style="43" customWidth="1"/>
    <col min="9987" max="9990" width="12.7109375" style="43" customWidth="1"/>
    <col min="9991" max="10241" width="11.5703125" style="43"/>
    <col min="10242" max="10242" width="27.28515625" style="43" customWidth="1"/>
    <col min="10243" max="10246" width="12.7109375" style="43" customWidth="1"/>
    <col min="10247" max="10497" width="11.5703125" style="43"/>
    <col min="10498" max="10498" width="27.28515625" style="43" customWidth="1"/>
    <col min="10499" max="10502" width="12.7109375" style="43" customWidth="1"/>
    <col min="10503" max="10753" width="11.5703125" style="43"/>
    <col min="10754" max="10754" width="27.28515625" style="43" customWidth="1"/>
    <col min="10755" max="10758" width="12.7109375" style="43" customWidth="1"/>
    <col min="10759" max="11009" width="11.5703125" style="43"/>
    <col min="11010" max="11010" width="27.28515625" style="43" customWidth="1"/>
    <col min="11011" max="11014" width="12.7109375" style="43" customWidth="1"/>
    <col min="11015" max="11265" width="11.5703125" style="43"/>
    <col min="11266" max="11266" width="27.28515625" style="43" customWidth="1"/>
    <col min="11267" max="11270" width="12.7109375" style="43" customWidth="1"/>
    <col min="11271" max="11521" width="11.5703125" style="43"/>
    <col min="11522" max="11522" width="27.28515625" style="43" customWidth="1"/>
    <col min="11523" max="11526" width="12.7109375" style="43" customWidth="1"/>
    <col min="11527" max="11777" width="11.5703125" style="43"/>
    <col min="11778" max="11778" width="27.28515625" style="43" customWidth="1"/>
    <col min="11779" max="11782" width="12.7109375" style="43" customWidth="1"/>
    <col min="11783" max="12033" width="11.5703125" style="43"/>
    <col min="12034" max="12034" width="27.28515625" style="43" customWidth="1"/>
    <col min="12035" max="12038" width="12.7109375" style="43" customWidth="1"/>
    <col min="12039" max="12289" width="11.5703125" style="43"/>
    <col min="12290" max="12290" width="27.28515625" style="43" customWidth="1"/>
    <col min="12291" max="12294" width="12.7109375" style="43" customWidth="1"/>
    <col min="12295" max="12545" width="11.5703125" style="43"/>
    <col min="12546" max="12546" width="27.28515625" style="43" customWidth="1"/>
    <col min="12547" max="12550" width="12.7109375" style="43" customWidth="1"/>
    <col min="12551" max="12801" width="11.5703125" style="43"/>
    <col min="12802" max="12802" width="27.28515625" style="43" customWidth="1"/>
    <col min="12803" max="12806" width="12.7109375" style="43" customWidth="1"/>
    <col min="12807" max="13057" width="11.5703125" style="43"/>
    <col min="13058" max="13058" width="27.28515625" style="43" customWidth="1"/>
    <col min="13059" max="13062" width="12.7109375" style="43" customWidth="1"/>
    <col min="13063" max="13313" width="11.5703125" style="43"/>
    <col min="13314" max="13314" width="27.28515625" style="43" customWidth="1"/>
    <col min="13315" max="13318" width="12.7109375" style="43" customWidth="1"/>
    <col min="13319" max="13569" width="11.5703125" style="43"/>
    <col min="13570" max="13570" width="27.28515625" style="43" customWidth="1"/>
    <col min="13571" max="13574" width="12.7109375" style="43" customWidth="1"/>
    <col min="13575" max="13825" width="11.5703125" style="43"/>
    <col min="13826" max="13826" width="27.28515625" style="43" customWidth="1"/>
    <col min="13827" max="13830" width="12.7109375" style="43" customWidth="1"/>
    <col min="13831" max="14081" width="11.5703125" style="43"/>
    <col min="14082" max="14082" width="27.28515625" style="43" customWidth="1"/>
    <col min="14083" max="14086" width="12.7109375" style="43" customWidth="1"/>
    <col min="14087" max="14337" width="11.5703125" style="43"/>
    <col min="14338" max="14338" width="27.28515625" style="43" customWidth="1"/>
    <col min="14339" max="14342" width="12.7109375" style="43" customWidth="1"/>
    <col min="14343" max="14593" width="11.5703125" style="43"/>
    <col min="14594" max="14594" width="27.28515625" style="43" customWidth="1"/>
    <col min="14595" max="14598" width="12.7109375" style="43" customWidth="1"/>
    <col min="14599" max="14849" width="11.5703125" style="43"/>
    <col min="14850" max="14850" width="27.28515625" style="43" customWidth="1"/>
    <col min="14851" max="14854" width="12.7109375" style="43" customWidth="1"/>
    <col min="14855" max="15105" width="11.5703125" style="43"/>
    <col min="15106" max="15106" width="27.28515625" style="43" customWidth="1"/>
    <col min="15107" max="15110" width="12.7109375" style="43" customWidth="1"/>
    <col min="15111" max="15361" width="11.5703125" style="43"/>
    <col min="15362" max="15362" width="27.28515625" style="43" customWidth="1"/>
    <col min="15363" max="15366" width="12.7109375" style="43" customWidth="1"/>
    <col min="15367" max="15617" width="11.5703125" style="43"/>
    <col min="15618" max="15618" width="27.28515625" style="43" customWidth="1"/>
    <col min="15619" max="15622" width="12.7109375" style="43" customWidth="1"/>
    <col min="15623" max="15873" width="11.5703125" style="43"/>
    <col min="15874" max="15874" width="27.28515625" style="43" customWidth="1"/>
    <col min="15875" max="15878" width="12.7109375" style="43" customWidth="1"/>
    <col min="15879" max="16129" width="11.5703125" style="43"/>
    <col min="16130" max="16130" width="27.28515625" style="43" customWidth="1"/>
    <col min="16131" max="16134" width="12.7109375" style="43" customWidth="1"/>
    <col min="16135" max="16384" width="11.5703125" style="43"/>
  </cols>
  <sheetData>
    <row r="1" spans="1:9" ht="49.9" customHeight="1">
      <c r="A1" s="82" t="s">
        <v>618</v>
      </c>
      <c r="B1" s="82"/>
      <c r="C1" s="82"/>
      <c r="D1" s="82"/>
      <c r="E1" s="82"/>
      <c r="F1" s="82"/>
      <c r="G1" s="82"/>
      <c r="H1" s="81"/>
      <c r="I1" s="81"/>
    </row>
    <row r="2" spans="1:9" ht="13.5" thickBot="1"/>
    <row r="3" spans="1:9" ht="34.9" customHeight="1" thickBot="1">
      <c r="A3" s="639" t="s">
        <v>451</v>
      </c>
      <c r="B3" s="639" t="s">
        <v>280</v>
      </c>
      <c r="C3" s="640" t="s">
        <v>452</v>
      </c>
      <c r="D3" s="641" t="s">
        <v>278</v>
      </c>
      <c r="E3" s="642" t="s">
        <v>281</v>
      </c>
    </row>
    <row r="4" spans="1:9" ht="18" customHeight="1">
      <c r="A4" s="146" t="s">
        <v>445</v>
      </c>
      <c r="B4" s="228">
        <v>969</v>
      </c>
      <c r="C4" s="229">
        <v>11</v>
      </c>
      <c r="D4" s="229">
        <v>2463</v>
      </c>
      <c r="E4" s="230">
        <v>3443</v>
      </c>
    </row>
    <row r="5" spans="1:9" ht="18" customHeight="1">
      <c r="A5" s="147" t="s">
        <v>446</v>
      </c>
      <c r="B5" s="231">
        <v>1038</v>
      </c>
      <c r="C5" s="232">
        <v>5</v>
      </c>
      <c r="D5" s="232">
        <v>2810</v>
      </c>
      <c r="E5" s="233">
        <v>3853</v>
      </c>
    </row>
    <row r="6" spans="1:9" ht="18" customHeight="1">
      <c r="A6" s="147" t="s">
        <v>447</v>
      </c>
      <c r="B6" s="231">
        <v>772</v>
      </c>
      <c r="C6" s="232">
        <v>52</v>
      </c>
      <c r="D6" s="232">
        <v>1290</v>
      </c>
      <c r="E6" s="233">
        <v>2114</v>
      </c>
    </row>
    <row r="7" spans="1:9" ht="18" customHeight="1">
      <c r="A7" s="147" t="s">
        <v>448</v>
      </c>
      <c r="B7" s="231">
        <v>3659</v>
      </c>
      <c r="C7" s="232">
        <v>78</v>
      </c>
      <c r="D7" s="232">
        <v>11660</v>
      </c>
      <c r="E7" s="233">
        <v>15397</v>
      </c>
    </row>
    <row r="8" spans="1:9" ht="18" customHeight="1">
      <c r="A8" s="147" t="s">
        <v>449</v>
      </c>
      <c r="B8" s="231">
        <v>834</v>
      </c>
      <c r="C8" s="232">
        <v>1</v>
      </c>
      <c r="D8" s="232">
        <v>1404</v>
      </c>
      <c r="E8" s="233">
        <v>2239</v>
      </c>
    </row>
    <row r="9" spans="1:9" ht="18" customHeight="1">
      <c r="A9" s="148" t="s">
        <v>450</v>
      </c>
      <c r="B9" s="234">
        <v>1367</v>
      </c>
      <c r="C9" s="235">
        <v>15</v>
      </c>
      <c r="D9" s="235">
        <v>2811</v>
      </c>
      <c r="E9" s="236">
        <v>4183</v>
      </c>
    </row>
    <row r="10" spans="1:9" ht="18" customHeight="1" thickBot="1">
      <c r="A10" s="148" t="s">
        <v>593</v>
      </c>
      <c r="B10" s="234">
        <v>257</v>
      </c>
      <c r="C10" s="235">
        <v>2</v>
      </c>
      <c r="D10" s="235">
        <v>554</v>
      </c>
      <c r="E10" s="236">
        <v>813</v>
      </c>
    </row>
    <row r="11" spans="1:9" s="46" customFormat="1" ht="27" customHeight="1" thickBot="1">
      <c r="A11" s="625" t="s">
        <v>673</v>
      </c>
      <c r="B11" s="643">
        <f>SUM(B3:B10)</f>
        <v>8896</v>
      </c>
      <c r="C11" s="643">
        <f t="shared" ref="C11:E11" si="0">SUM(C3:C10)</f>
        <v>164</v>
      </c>
      <c r="D11" s="643">
        <f t="shared" si="0"/>
        <v>22992</v>
      </c>
      <c r="E11" s="643">
        <f t="shared" si="0"/>
        <v>32042</v>
      </c>
    </row>
    <row r="12" spans="1:9" s="46" customFormat="1" ht="27" customHeight="1" thickBot="1">
      <c r="A12" s="644" t="s">
        <v>569</v>
      </c>
      <c r="B12" s="645">
        <v>10275</v>
      </c>
      <c r="C12" s="645">
        <v>358</v>
      </c>
      <c r="D12" s="645">
        <v>20320</v>
      </c>
      <c r="E12" s="646">
        <v>30953</v>
      </c>
    </row>
    <row r="13" spans="1:9" s="46" customFormat="1" ht="27" customHeight="1" thickBot="1">
      <c r="A13" s="644" t="s">
        <v>441</v>
      </c>
      <c r="B13" s="645">
        <v>12125</v>
      </c>
      <c r="C13" s="645">
        <v>587</v>
      </c>
      <c r="D13" s="645">
        <v>19163</v>
      </c>
      <c r="E13" s="646">
        <v>31875</v>
      </c>
    </row>
    <row r="14" spans="1:9" s="46" customFormat="1" ht="27" customHeight="1" thickBot="1">
      <c r="A14" s="644" t="s">
        <v>442</v>
      </c>
      <c r="B14" s="645">
        <v>14748</v>
      </c>
      <c r="C14" s="645">
        <v>499</v>
      </c>
      <c r="D14" s="645">
        <v>18611</v>
      </c>
      <c r="E14" s="646">
        <v>33858</v>
      </c>
    </row>
    <row r="15" spans="1:9" s="46" customFormat="1" ht="27" customHeight="1" thickBot="1">
      <c r="A15" s="644" t="s">
        <v>443</v>
      </c>
      <c r="B15" s="645">
        <v>17485</v>
      </c>
      <c r="C15" s="645">
        <v>243</v>
      </c>
      <c r="D15" s="645">
        <v>14748</v>
      </c>
      <c r="E15" s="646">
        <v>32476</v>
      </c>
    </row>
    <row r="16" spans="1:9" s="46" customFormat="1" ht="27" customHeight="1" thickBot="1">
      <c r="A16" s="644" t="s">
        <v>444</v>
      </c>
      <c r="B16" s="645">
        <v>17319</v>
      </c>
      <c r="C16" s="645">
        <v>244</v>
      </c>
      <c r="D16" s="645">
        <v>15723</v>
      </c>
      <c r="E16" s="646">
        <v>33286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O25" sqref="O25"/>
    </sheetView>
  </sheetViews>
  <sheetFormatPr baseColWidth="10" defaultRowHeight="12.75"/>
  <cols>
    <col min="1" max="1" width="41.7109375" style="43" customWidth="1"/>
    <col min="2" max="2" width="16.7109375" style="43" customWidth="1"/>
    <col min="3" max="3" width="16.5703125" style="43" customWidth="1"/>
    <col min="4" max="4" width="2.28515625" style="43" customWidth="1"/>
    <col min="5" max="5" width="11.5703125" style="9" customWidth="1"/>
    <col min="6" max="6" width="12.7109375" style="9" customWidth="1"/>
    <col min="7" max="256" width="11.5703125" style="43"/>
    <col min="257" max="257" width="41.7109375" style="43" customWidth="1"/>
    <col min="258" max="259" width="17.7109375" style="43" customWidth="1"/>
    <col min="260" max="260" width="4.7109375" style="43" customWidth="1"/>
    <col min="261" max="262" width="14.7109375" style="43" customWidth="1"/>
    <col min="263" max="512" width="11.5703125" style="43"/>
    <col min="513" max="513" width="41.7109375" style="43" customWidth="1"/>
    <col min="514" max="515" width="17.7109375" style="43" customWidth="1"/>
    <col min="516" max="516" width="4.7109375" style="43" customWidth="1"/>
    <col min="517" max="518" width="14.7109375" style="43" customWidth="1"/>
    <col min="519" max="768" width="11.5703125" style="43"/>
    <col min="769" max="769" width="41.7109375" style="43" customWidth="1"/>
    <col min="770" max="771" width="17.7109375" style="43" customWidth="1"/>
    <col min="772" max="772" width="4.7109375" style="43" customWidth="1"/>
    <col min="773" max="774" width="14.7109375" style="43" customWidth="1"/>
    <col min="775" max="1024" width="11.5703125" style="43"/>
    <col min="1025" max="1025" width="41.7109375" style="43" customWidth="1"/>
    <col min="1026" max="1027" width="17.7109375" style="43" customWidth="1"/>
    <col min="1028" max="1028" width="4.7109375" style="43" customWidth="1"/>
    <col min="1029" max="1030" width="14.7109375" style="43" customWidth="1"/>
    <col min="1031" max="1280" width="11.5703125" style="43"/>
    <col min="1281" max="1281" width="41.7109375" style="43" customWidth="1"/>
    <col min="1282" max="1283" width="17.7109375" style="43" customWidth="1"/>
    <col min="1284" max="1284" width="4.7109375" style="43" customWidth="1"/>
    <col min="1285" max="1286" width="14.7109375" style="43" customWidth="1"/>
    <col min="1287" max="1536" width="11.5703125" style="43"/>
    <col min="1537" max="1537" width="41.7109375" style="43" customWidth="1"/>
    <col min="1538" max="1539" width="17.7109375" style="43" customWidth="1"/>
    <col min="1540" max="1540" width="4.7109375" style="43" customWidth="1"/>
    <col min="1541" max="1542" width="14.7109375" style="43" customWidth="1"/>
    <col min="1543" max="1792" width="11.5703125" style="43"/>
    <col min="1793" max="1793" width="41.7109375" style="43" customWidth="1"/>
    <col min="1794" max="1795" width="17.7109375" style="43" customWidth="1"/>
    <col min="1796" max="1796" width="4.7109375" style="43" customWidth="1"/>
    <col min="1797" max="1798" width="14.7109375" style="43" customWidth="1"/>
    <col min="1799" max="2048" width="11.5703125" style="43"/>
    <col min="2049" max="2049" width="41.7109375" style="43" customWidth="1"/>
    <col min="2050" max="2051" width="17.7109375" style="43" customWidth="1"/>
    <col min="2052" max="2052" width="4.7109375" style="43" customWidth="1"/>
    <col min="2053" max="2054" width="14.7109375" style="43" customWidth="1"/>
    <col min="2055" max="2304" width="11.5703125" style="43"/>
    <col min="2305" max="2305" width="41.7109375" style="43" customWidth="1"/>
    <col min="2306" max="2307" width="17.7109375" style="43" customWidth="1"/>
    <col min="2308" max="2308" width="4.7109375" style="43" customWidth="1"/>
    <col min="2309" max="2310" width="14.7109375" style="43" customWidth="1"/>
    <col min="2311" max="2560" width="11.5703125" style="43"/>
    <col min="2561" max="2561" width="41.7109375" style="43" customWidth="1"/>
    <col min="2562" max="2563" width="17.7109375" style="43" customWidth="1"/>
    <col min="2564" max="2564" width="4.7109375" style="43" customWidth="1"/>
    <col min="2565" max="2566" width="14.7109375" style="43" customWidth="1"/>
    <col min="2567" max="2816" width="11.5703125" style="43"/>
    <col min="2817" max="2817" width="41.7109375" style="43" customWidth="1"/>
    <col min="2818" max="2819" width="17.7109375" style="43" customWidth="1"/>
    <col min="2820" max="2820" width="4.7109375" style="43" customWidth="1"/>
    <col min="2821" max="2822" width="14.7109375" style="43" customWidth="1"/>
    <col min="2823" max="3072" width="11.5703125" style="43"/>
    <col min="3073" max="3073" width="41.7109375" style="43" customWidth="1"/>
    <col min="3074" max="3075" width="17.7109375" style="43" customWidth="1"/>
    <col min="3076" max="3076" width="4.7109375" style="43" customWidth="1"/>
    <col min="3077" max="3078" width="14.7109375" style="43" customWidth="1"/>
    <col min="3079" max="3328" width="11.5703125" style="43"/>
    <col min="3329" max="3329" width="41.7109375" style="43" customWidth="1"/>
    <col min="3330" max="3331" width="17.7109375" style="43" customWidth="1"/>
    <col min="3332" max="3332" width="4.7109375" style="43" customWidth="1"/>
    <col min="3333" max="3334" width="14.7109375" style="43" customWidth="1"/>
    <col min="3335" max="3584" width="11.5703125" style="43"/>
    <col min="3585" max="3585" width="41.7109375" style="43" customWidth="1"/>
    <col min="3586" max="3587" width="17.7109375" style="43" customWidth="1"/>
    <col min="3588" max="3588" width="4.7109375" style="43" customWidth="1"/>
    <col min="3589" max="3590" width="14.7109375" style="43" customWidth="1"/>
    <col min="3591" max="3840" width="11.5703125" style="43"/>
    <col min="3841" max="3841" width="41.7109375" style="43" customWidth="1"/>
    <col min="3842" max="3843" width="17.7109375" style="43" customWidth="1"/>
    <col min="3844" max="3844" width="4.7109375" style="43" customWidth="1"/>
    <col min="3845" max="3846" width="14.7109375" style="43" customWidth="1"/>
    <col min="3847" max="4096" width="11.5703125" style="43"/>
    <col min="4097" max="4097" width="41.7109375" style="43" customWidth="1"/>
    <col min="4098" max="4099" width="17.7109375" style="43" customWidth="1"/>
    <col min="4100" max="4100" width="4.7109375" style="43" customWidth="1"/>
    <col min="4101" max="4102" width="14.7109375" style="43" customWidth="1"/>
    <col min="4103" max="4352" width="11.5703125" style="43"/>
    <col min="4353" max="4353" width="41.7109375" style="43" customWidth="1"/>
    <col min="4354" max="4355" width="17.7109375" style="43" customWidth="1"/>
    <col min="4356" max="4356" width="4.7109375" style="43" customWidth="1"/>
    <col min="4357" max="4358" width="14.7109375" style="43" customWidth="1"/>
    <col min="4359" max="4608" width="11.5703125" style="43"/>
    <col min="4609" max="4609" width="41.7109375" style="43" customWidth="1"/>
    <col min="4610" max="4611" width="17.7109375" style="43" customWidth="1"/>
    <col min="4612" max="4612" width="4.7109375" style="43" customWidth="1"/>
    <col min="4613" max="4614" width="14.7109375" style="43" customWidth="1"/>
    <col min="4615" max="4864" width="11.5703125" style="43"/>
    <col min="4865" max="4865" width="41.7109375" style="43" customWidth="1"/>
    <col min="4866" max="4867" width="17.7109375" style="43" customWidth="1"/>
    <col min="4868" max="4868" width="4.7109375" style="43" customWidth="1"/>
    <col min="4869" max="4870" width="14.7109375" style="43" customWidth="1"/>
    <col min="4871" max="5120" width="11.5703125" style="43"/>
    <col min="5121" max="5121" width="41.7109375" style="43" customWidth="1"/>
    <col min="5122" max="5123" width="17.7109375" style="43" customWidth="1"/>
    <col min="5124" max="5124" width="4.7109375" style="43" customWidth="1"/>
    <col min="5125" max="5126" width="14.7109375" style="43" customWidth="1"/>
    <col min="5127" max="5376" width="11.5703125" style="43"/>
    <col min="5377" max="5377" width="41.7109375" style="43" customWidth="1"/>
    <col min="5378" max="5379" width="17.7109375" style="43" customWidth="1"/>
    <col min="5380" max="5380" width="4.7109375" style="43" customWidth="1"/>
    <col min="5381" max="5382" width="14.7109375" style="43" customWidth="1"/>
    <col min="5383" max="5632" width="11.5703125" style="43"/>
    <col min="5633" max="5633" width="41.7109375" style="43" customWidth="1"/>
    <col min="5634" max="5635" width="17.7109375" style="43" customWidth="1"/>
    <col min="5636" max="5636" width="4.7109375" style="43" customWidth="1"/>
    <col min="5637" max="5638" width="14.7109375" style="43" customWidth="1"/>
    <col min="5639" max="5888" width="11.5703125" style="43"/>
    <col min="5889" max="5889" width="41.7109375" style="43" customWidth="1"/>
    <col min="5890" max="5891" width="17.7109375" style="43" customWidth="1"/>
    <col min="5892" max="5892" width="4.7109375" style="43" customWidth="1"/>
    <col min="5893" max="5894" width="14.7109375" style="43" customWidth="1"/>
    <col min="5895" max="6144" width="11.5703125" style="43"/>
    <col min="6145" max="6145" width="41.7109375" style="43" customWidth="1"/>
    <col min="6146" max="6147" width="17.7109375" style="43" customWidth="1"/>
    <col min="6148" max="6148" width="4.7109375" style="43" customWidth="1"/>
    <col min="6149" max="6150" width="14.7109375" style="43" customWidth="1"/>
    <col min="6151" max="6400" width="11.5703125" style="43"/>
    <col min="6401" max="6401" width="41.7109375" style="43" customWidth="1"/>
    <col min="6402" max="6403" width="17.7109375" style="43" customWidth="1"/>
    <col min="6404" max="6404" width="4.7109375" style="43" customWidth="1"/>
    <col min="6405" max="6406" width="14.7109375" style="43" customWidth="1"/>
    <col min="6407" max="6656" width="11.5703125" style="43"/>
    <col min="6657" max="6657" width="41.7109375" style="43" customWidth="1"/>
    <col min="6658" max="6659" width="17.7109375" style="43" customWidth="1"/>
    <col min="6660" max="6660" width="4.7109375" style="43" customWidth="1"/>
    <col min="6661" max="6662" width="14.7109375" style="43" customWidth="1"/>
    <col min="6663" max="6912" width="11.5703125" style="43"/>
    <col min="6913" max="6913" width="41.7109375" style="43" customWidth="1"/>
    <col min="6914" max="6915" width="17.7109375" style="43" customWidth="1"/>
    <col min="6916" max="6916" width="4.7109375" style="43" customWidth="1"/>
    <col min="6917" max="6918" width="14.7109375" style="43" customWidth="1"/>
    <col min="6919" max="7168" width="11.5703125" style="43"/>
    <col min="7169" max="7169" width="41.7109375" style="43" customWidth="1"/>
    <col min="7170" max="7171" width="17.7109375" style="43" customWidth="1"/>
    <col min="7172" max="7172" width="4.7109375" style="43" customWidth="1"/>
    <col min="7173" max="7174" width="14.7109375" style="43" customWidth="1"/>
    <col min="7175" max="7424" width="11.5703125" style="43"/>
    <col min="7425" max="7425" width="41.7109375" style="43" customWidth="1"/>
    <col min="7426" max="7427" width="17.7109375" style="43" customWidth="1"/>
    <col min="7428" max="7428" width="4.7109375" style="43" customWidth="1"/>
    <col min="7429" max="7430" width="14.7109375" style="43" customWidth="1"/>
    <col min="7431" max="7680" width="11.5703125" style="43"/>
    <col min="7681" max="7681" width="41.7109375" style="43" customWidth="1"/>
    <col min="7682" max="7683" width="17.7109375" style="43" customWidth="1"/>
    <col min="7684" max="7684" width="4.7109375" style="43" customWidth="1"/>
    <col min="7685" max="7686" width="14.7109375" style="43" customWidth="1"/>
    <col min="7687" max="7936" width="11.5703125" style="43"/>
    <col min="7937" max="7937" width="41.7109375" style="43" customWidth="1"/>
    <col min="7938" max="7939" width="17.7109375" style="43" customWidth="1"/>
    <col min="7940" max="7940" width="4.7109375" style="43" customWidth="1"/>
    <col min="7941" max="7942" width="14.7109375" style="43" customWidth="1"/>
    <col min="7943" max="8192" width="11.5703125" style="43"/>
    <col min="8193" max="8193" width="41.7109375" style="43" customWidth="1"/>
    <col min="8194" max="8195" width="17.7109375" style="43" customWidth="1"/>
    <col min="8196" max="8196" width="4.7109375" style="43" customWidth="1"/>
    <col min="8197" max="8198" width="14.7109375" style="43" customWidth="1"/>
    <col min="8199" max="8448" width="11.5703125" style="43"/>
    <col min="8449" max="8449" width="41.7109375" style="43" customWidth="1"/>
    <col min="8450" max="8451" width="17.7109375" style="43" customWidth="1"/>
    <col min="8452" max="8452" width="4.7109375" style="43" customWidth="1"/>
    <col min="8453" max="8454" width="14.7109375" style="43" customWidth="1"/>
    <col min="8455" max="8704" width="11.5703125" style="43"/>
    <col min="8705" max="8705" width="41.7109375" style="43" customWidth="1"/>
    <col min="8706" max="8707" width="17.7109375" style="43" customWidth="1"/>
    <col min="8708" max="8708" width="4.7109375" style="43" customWidth="1"/>
    <col min="8709" max="8710" width="14.7109375" style="43" customWidth="1"/>
    <col min="8711" max="8960" width="11.5703125" style="43"/>
    <col min="8961" max="8961" width="41.7109375" style="43" customWidth="1"/>
    <col min="8962" max="8963" width="17.7109375" style="43" customWidth="1"/>
    <col min="8964" max="8964" width="4.7109375" style="43" customWidth="1"/>
    <col min="8965" max="8966" width="14.7109375" style="43" customWidth="1"/>
    <col min="8967" max="9216" width="11.5703125" style="43"/>
    <col min="9217" max="9217" width="41.7109375" style="43" customWidth="1"/>
    <col min="9218" max="9219" width="17.7109375" style="43" customWidth="1"/>
    <col min="9220" max="9220" width="4.7109375" style="43" customWidth="1"/>
    <col min="9221" max="9222" width="14.7109375" style="43" customWidth="1"/>
    <col min="9223" max="9472" width="11.5703125" style="43"/>
    <col min="9473" max="9473" width="41.7109375" style="43" customWidth="1"/>
    <col min="9474" max="9475" width="17.7109375" style="43" customWidth="1"/>
    <col min="9476" max="9476" width="4.7109375" style="43" customWidth="1"/>
    <col min="9477" max="9478" width="14.7109375" style="43" customWidth="1"/>
    <col min="9479" max="9728" width="11.5703125" style="43"/>
    <col min="9729" max="9729" width="41.7109375" style="43" customWidth="1"/>
    <col min="9730" max="9731" width="17.7109375" style="43" customWidth="1"/>
    <col min="9732" max="9732" width="4.7109375" style="43" customWidth="1"/>
    <col min="9733" max="9734" width="14.7109375" style="43" customWidth="1"/>
    <col min="9735" max="9984" width="11.5703125" style="43"/>
    <col min="9985" max="9985" width="41.7109375" style="43" customWidth="1"/>
    <col min="9986" max="9987" width="17.7109375" style="43" customWidth="1"/>
    <col min="9988" max="9988" width="4.7109375" style="43" customWidth="1"/>
    <col min="9989" max="9990" width="14.7109375" style="43" customWidth="1"/>
    <col min="9991" max="10240" width="11.5703125" style="43"/>
    <col min="10241" max="10241" width="41.7109375" style="43" customWidth="1"/>
    <col min="10242" max="10243" width="17.7109375" style="43" customWidth="1"/>
    <col min="10244" max="10244" width="4.7109375" style="43" customWidth="1"/>
    <col min="10245" max="10246" width="14.7109375" style="43" customWidth="1"/>
    <col min="10247" max="10496" width="11.5703125" style="43"/>
    <col min="10497" max="10497" width="41.7109375" style="43" customWidth="1"/>
    <col min="10498" max="10499" width="17.7109375" style="43" customWidth="1"/>
    <col min="10500" max="10500" width="4.7109375" style="43" customWidth="1"/>
    <col min="10501" max="10502" width="14.7109375" style="43" customWidth="1"/>
    <col min="10503" max="10752" width="11.5703125" style="43"/>
    <col min="10753" max="10753" width="41.7109375" style="43" customWidth="1"/>
    <col min="10754" max="10755" width="17.7109375" style="43" customWidth="1"/>
    <col min="10756" max="10756" width="4.7109375" style="43" customWidth="1"/>
    <col min="10757" max="10758" width="14.7109375" style="43" customWidth="1"/>
    <col min="10759" max="11008" width="11.5703125" style="43"/>
    <col min="11009" max="11009" width="41.7109375" style="43" customWidth="1"/>
    <col min="11010" max="11011" width="17.7109375" style="43" customWidth="1"/>
    <col min="11012" max="11012" width="4.7109375" style="43" customWidth="1"/>
    <col min="11013" max="11014" width="14.7109375" style="43" customWidth="1"/>
    <col min="11015" max="11264" width="11.5703125" style="43"/>
    <col min="11265" max="11265" width="41.7109375" style="43" customWidth="1"/>
    <col min="11266" max="11267" width="17.7109375" style="43" customWidth="1"/>
    <col min="11268" max="11268" width="4.7109375" style="43" customWidth="1"/>
    <col min="11269" max="11270" width="14.7109375" style="43" customWidth="1"/>
    <col min="11271" max="11520" width="11.5703125" style="43"/>
    <col min="11521" max="11521" width="41.7109375" style="43" customWidth="1"/>
    <col min="11522" max="11523" width="17.7109375" style="43" customWidth="1"/>
    <col min="11524" max="11524" width="4.7109375" style="43" customWidth="1"/>
    <col min="11525" max="11526" width="14.7109375" style="43" customWidth="1"/>
    <col min="11527" max="11776" width="11.5703125" style="43"/>
    <col min="11777" max="11777" width="41.7109375" style="43" customWidth="1"/>
    <col min="11778" max="11779" width="17.7109375" style="43" customWidth="1"/>
    <col min="11780" max="11780" width="4.7109375" style="43" customWidth="1"/>
    <col min="11781" max="11782" width="14.7109375" style="43" customWidth="1"/>
    <col min="11783" max="12032" width="11.5703125" style="43"/>
    <col min="12033" max="12033" width="41.7109375" style="43" customWidth="1"/>
    <col min="12034" max="12035" width="17.7109375" style="43" customWidth="1"/>
    <col min="12036" max="12036" width="4.7109375" style="43" customWidth="1"/>
    <col min="12037" max="12038" width="14.7109375" style="43" customWidth="1"/>
    <col min="12039" max="12288" width="11.5703125" style="43"/>
    <col min="12289" max="12289" width="41.7109375" style="43" customWidth="1"/>
    <col min="12290" max="12291" width="17.7109375" style="43" customWidth="1"/>
    <col min="12292" max="12292" width="4.7109375" style="43" customWidth="1"/>
    <col min="12293" max="12294" width="14.7109375" style="43" customWidth="1"/>
    <col min="12295" max="12544" width="11.5703125" style="43"/>
    <col min="12545" max="12545" width="41.7109375" style="43" customWidth="1"/>
    <col min="12546" max="12547" width="17.7109375" style="43" customWidth="1"/>
    <col min="12548" max="12548" width="4.7109375" style="43" customWidth="1"/>
    <col min="12549" max="12550" width="14.7109375" style="43" customWidth="1"/>
    <col min="12551" max="12800" width="11.5703125" style="43"/>
    <col min="12801" max="12801" width="41.7109375" style="43" customWidth="1"/>
    <col min="12802" max="12803" width="17.7109375" style="43" customWidth="1"/>
    <col min="12804" max="12804" width="4.7109375" style="43" customWidth="1"/>
    <col min="12805" max="12806" width="14.7109375" style="43" customWidth="1"/>
    <col min="12807" max="13056" width="11.5703125" style="43"/>
    <col min="13057" max="13057" width="41.7109375" style="43" customWidth="1"/>
    <col min="13058" max="13059" width="17.7109375" style="43" customWidth="1"/>
    <col min="13060" max="13060" width="4.7109375" style="43" customWidth="1"/>
    <col min="13061" max="13062" width="14.7109375" style="43" customWidth="1"/>
    <col min="13063" max="13312" width="11.5703125" style="43"/>
    <col min="13313" max="13313" width="41.7109375" style="43" customWidth="1"/>
    <col min="13314" max="13315" width="17.7109375" style="43" customWidth="1"/>
    <col min="13316" max="13316" width="4.7109375" style="43" customWidth="1"/>
    <col min="13317" max="13318" width="14.7109375" style="43" customWidth="1"/>
    <col min="13319" max="13568" width="11.5703125" style="43"/>
    <col min="13569" max="13569" width="41.7109375" style="43" customWidth="1"/>
    <col min="13570" max="13571" width="17.7109375" style="43" customWidth="1"/>
    <col min="13572" max="13572" width="4.7109375" style="43" customWidth="1"/>
    <col min="13573" max="13574" width="14.7109375" style="43" customWidth="1"/>
    <col min="13575" max="13824" width="11.5703125" style="43"/>
    <col min="13825" max="13825" width="41.7109375" style="43" customWidth="1"/>
    <col min="13826" max="13827" width="17.7109375" style="43" customWidth="1"/>
    <col min="13828" max="13828" width="4.7109375" style="43" customWidth="1"/>
    <col min="13829" max="13830" width="14.7109375" style="43" customWidth="1"/>
    <col min="13831" max="14080" width="11.5703125" style="43"/>
    <col min="14081" max="14081" width="41.7109375" style="43" customWidth="1"/>
    <col min="14082" max="14083" width="17.7109375" style="43" customWidth="1"/>
    <col min="14084" max="14084" width="4.7109375" style="43" customWidth="1"/>
    <col min="14085" max="14086" width="14.7109375" style="43" customWidth="1"/>
    <col min="14087" max="14336" width="11.5703125" style="43"/>
    <col min="14337" max="14337" width="41.7109375" style="43" customWidth="1"/>
    <col min="14338" max="14339" width="17.7109375" style="43" customWidth="1"/>
    <col min="14340" max="14340" width="4.7109375" style="43" customWidth="1"/>
    <col min="14341" max="14342" width="14.7109375" style="43" customWidth="1"/>
    <col min="14343" max="14592" width="11.5703125" style="43"/>
    <col min="14593" max="14593" width="41.7109375" style="43" customWidth="1"/>
    <col min="14594" max="14595" width="17.7109375" style="43" customWidth="1"/>
    <col min="14596" max="14596" width="4.7109375" style="43" customWidth="1"/>
    <col min="14597" max="14598" width="14.7109375" style="43" customWidth="1"/>
    <col min="14599" max="14848" width="11.5703125" style="43"/>
    <col min="14849" max="14849" width="41.7109375" style="43" customWidth="1"/>
    <col min="14850" max="14851" width="17.7109375" style="43" customWidth="1"/>
    <col min="14852" max="14852" width="4.7109375" style="43" customWidth="1"/>
    <col min="14853" max="14854" width="14.7109375" style="43" customWidth="1"/>
    <col min="14855" max="15104" width="11.5703125" style="43"/>
    <col min="15105" max="15105" width="41.7109375" style="43" customWidth="1"/>
    <col min="15106" max="15107" width="17.7109375" style="43" customWidth="1"/>
    <col min="15108" max="15108" width="4.7109375" style="43" customWidth="1"/>
    <col min="15109" max="15110" width="14.7109375" style="43" customWidth="1"/>
    <col min="15111" max="15360" width="11.5703125" style="43"/>
    <col min="15361" max="15361" width="41.7109375" style="43" customWidth="1"/>
    <col min="15362" max="15363" width="17.7109375" style="43" customWidth="1"/>
    <col min="15364" max="15364" width="4.7109375" style="43" customWidth="1"/>
    <col min="15365" max="15366" width="14.7109375" style="43" customWidth="1"/>
    <col min="15367" max="15616" width="11.5703125" style="43"/>
    <col min="15617" max="15617" width="41.7109375" style="43" customWidth="1"/>
    <col min="15618" max="15619" width="17.7109375" style="43" customWidth="1"/>
    <col min="15620" max="15620" width="4.7109375" style="43" customWidth="1"/>
    <col min="15621" max="15622" width="14.7109375" style="43" customWidth="1"/>
    <col min="15623" max="15872" width="11.5703125" style="43"/>
    <col min="15873" max="15873" width="41.7109375" style="43" customWidth="1"/>
    <col min="15874" max="15875" width="17.7109375" style="43" customWidth="1"/>
    <col min="15876" max="15876" width="4.7109375" style="43" customWidth="1"/>
    <col min="15877" max="15878" width="14.7109375" style="43" customWidth="1"/>
    <col min="15879" max="16128" width="11.5703125" style="43"/>
    <col min="16129" max="16129" width="41.7109375" style="43" customWidth="1"/>
    <col min="16130" max="16131" width="17.7109375" style="43" customWidth="1"/>
    <col min="16132" max="16132" width="4.7109375" style="43" customWidth="1"/>
    <col min="16133" max="16134" width="14.7109375" style="43" customWidth="1"/>
    <col min="16135" max="16384" width="11.5703125" style="43"/>
  </cols>
  <sheetData>
    <row r="1" spans="1:6" ht="49.9" customHeight="1">
      <c r="A1" s="82" t="s">
        <v>617</v>
      </c>
      <c r="B1" s="82"/>
      <c r="C1" s="82"/>
      <c r="D1" s="82"/>
      <c r="E1" s="82"/>
      <c r="F1" s="82"/>
    </row>
    <row r="2" spans="1:6" ht="15" thickBot="1">
      <c r="D2" s="149"/>
    </row>
    <row r="3" spans="1:6" ht="19.899999999999999" customHeight="1" thickBot="1">
      <c r="D3" s="46"/>
      <c r="E3" s="1096" t="s">
        <v>640</v>
      </c>
      <c r="F3" s="1097"/>
    </row>
    <row r="4" spans="1:6" ht="34.9" customHeight="1" thickBot="1">
      <c r="A4" s="647" t="s">
        <v>453</v>
      </c>
      <c r="B4" s="648" t="s">
        <v>674</v>
      </c>
      <c r="C4" s="648" t="s">
        <v>675</v>
      </c>
      <c r="D4" s="46"/>
      <c r="E4" s="649" t="s">
        <v>43</v>
      </c>
      <c r="F4" s="650" t="s">
        <v>1</v>
      </c>
    </row>
    <row r="5" spans="1:6" ht="19.899999999999999" customHeight="1">
      <c r="A5" s="216" t="s">
        <v>283</v>
      </c>
      <c r="B5" s="239">
        <v>185201</v>
      </c>
      <c r="C5" s="239">
        <v>181306</v>
      </c>
      <c r="D5" s="46"/>
      <c r="E5" s="651">
        <f>C5-B5</f>
        <v>-3895</v>
      </c>
      <c r="F5" s="652">
        <f>(C5-B5)/B5</f>
        <v>-2.1031203935183936E-2</v>
      </c>
    </row>
    <row r="6" spans="1:6" ht="19.899999999999999" customHeight="1">
      <c r="A6" s="217" t="s">
        <v>284</v>
      </c>
      <c r="B6" s="241">
        <v>64769</v>
      </c>
      <c r="C6" s="241">
        <v>60522</v>
      </c>
      <c r="E6" s="653">
        <f>C6-B6</f>
        <v>-4247</v>
      </c>
      <c r="F6" s="654">
        <f>(C6-B6)/B6</f>
        <v>-6.5571492535009032E-2</v>
      </c>
    </row>
    <row r="7" spans="1:6" ht="19.899999999999999" customHeight="1">
      <c r="A7" s="217" t="s">
        <v>285</v>
      </c>
      <c r="B7" s="241">
        <v>81167</v>
      </c>
      <c r="C7" s="241">
        <v>121980</v>
      </c>
      <c r="E7" s="653">
        <f>C7-B7</f>
        <v>40813</v>
      </c>
      <c r="F7" s="654">
        <f>(C7-B7)/B7</f>
        <v>0.50282750378848551</v>
      </c>
    </row>
    <row r="8" spans="1:6" ht="19.899999999999999" customHeight="1" thickBot="1">
      <c r="A8" s="221" t="s">
        <v>286</v>
      </c>
      <c r="B8" s="242">
        <v>82828</v>
      </c>
      <c r="C8" s="242"/>
      <c r="E8" s="655"/>
      <c r="F8" s="656"/>
    </row>
    <row r="9" spans="1:6" ht="9" customHeight="1">
      <c r="E9" s="71"/>
      <c r="F9" s="71"/>
    </row>
    <row r="10" spans="1:6" ht="19.899999999999999" customHeight="1" thickBot="1">
      <c r="A10" s="221" t="s">
        <v>282</v>
      </c>
      <c r="B10" s="238">
        <v>226011</v>
      </c>
      <c r="C10" s="238">
        <v>246117</v>
      </c>
      <c r="E10" s="655">
        <f>C10-B10</f>
        <v>20106</v>
      </c>
      <c r="F10" s="656">
        <f>(C10-B10)/B10</f>
        <v>8.8960271845175673E-2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>
      <selection activeCell="A28" sqref="A28"/>
    </sheetView>
  </sheetViews>
  <sheetFormatPr baseColWidth="10" defaultRowHeight="12.75"/>
  <cols>
    <col min="1" max="1" width="11.5703125" style="43"/>
    <col min="2" max="2" width="14.85546875" style="43" customWidth="1"/>
    <col min="3" max="4" width="15.7109375" style="43" customWidth="1"/>
    <col min="5" max="257" width="11.5703125" style="43"/>
    <col min="258" max="258" width="12.7109375" style="43" customWidth="1"/>
    <col min="259" max="260" width="15.7109375" style="43" customWidth="1"/>
    <col min="261" max="513" width="11.5703125" style="43"/>
    <col min="514" max="514" width="12.7109375" style="43" customWidth="1"/>
    <col min="515" max="516" width="15.7109375" style="43" customWidth="1"/>
    <col min="517" max="769" width="11.5703125" style="43"/>
    <col min="770" max="770" width="12.7109375" style="43" customWidth="1"/>
    <col min="771" max="772" width="15.7109375" style="43" customWidth="1"/>
    <col min="773" max="1025" width="11.5703125" style="43"/>
    <col min="1026" max="1026" width="12.7109375" style="43" customWidth="1"/>
    <col min="1027" max="1028" width="15.7109375" style="43" customWidth="1"/>
    <col min="1029" max="1281" width="11.5703125" style="43"/>
    <col min="1282" max="1282" width="12.7109375" style="43" customWidth="1"/>
    <col min="1283" max="1284" width="15.7109375" style="43" customWidth="1"/>
    <col min="1285" max="1537" width="11.5703125" style="43"/>
    <col min="1538" max="1538" width="12.7109375" style="43" customWidth="1"/>
    <col min="1539" max="1540" width="15.7109375" style="43" customWidth="1"/>
    <col min="1541" max="1793" width="11.5703125" style="43"/>
    <col min="1794" max="1794" width="12.7109375" style="43" customWidth="1"/>
    <col min="1795" max="1796" width="15.7109375" style="43" customWidth="1"/>
    <col min="1797" max="2049" width="11.5703125" style="43"/>
    <col min="2050" max="2050" width="12.7109375" style="43" customWidth="1"/>
    <col min="2051" max="2052" width="15.7109375" style="43" customWidth="1"/>
    <col min="2053" max="2305" width="11.5703125" style="43"/>
    <col min="2306" max="2306" width="12.7109375" style="43" customWidth="1"/>
    <col min="2307" max="2308" width="15.7109375" style="43" customWidth="1"/>
    <col min="2309" max="2561" width="11.5703125" style="43"/>
    <col min="2562" max="2562" width="12.7109375" style="43" customWidth="1"/>
    <col min="2563" max="2564" width="15.7109375" style="43" customWidth="1"/>
    <col min="2565" max="2817" width="11.5703125" style="43"/>
    <col min="2818" max="2818" width="12.7109375" style="43" customWidth="1"/>
    <col min="2819" max="2820" width="15.7109375" style="43" customWidth="1"/>
    <col min="2821" max="3073" width="11.5703125" style="43"/>
    <col min="3074" max="3074" width="12.7109375" style="43" customWidth="1"/>
    <col min="3075" max="3076" width="15.7109375" style="43" customWidth="1"/>
    <col min="3077" max="3329" width="11.5703125" style="43"/>
    <col min="3330" max="3330" width="12.7109375" style="43" customWidth="1"/>
    <col min="3331" max="3332" width="15.7109375" style="43" customWidth="1"/>
    <col min="3333" max="3585" width="11.5703125" style="43"/>
    <col min="3586" max="3586" width="12.7109375" style="43" customWidth="1"/>
    <col min="3587" max="3588" width="15.7109375" style="43" customWidth="1"/>
    <col min="3589" max="3841" width="11.5703125" style="43"/>
    <col min="3842" max="3842" width="12.7109375" style="43" customWidth="1"/>
    <col min="3843" max="3844" width="15.7109375" style="43" customWidth="1"/>
    <col min="3845" max="4097" width="11.5703125" style="43"/>
    <col min="4098" max="4098" width="12.7109375" style="43" customWidth="1"/>
    <col min="4099" max="4100" width="15.7109375" style="43" customWidth="1"/>
    <col min="4101" max="4353" width="11.5703125" style="43"/>
    <col min="4354" max="4354" width="12.7109375" style="43" customWidth="1"/>
    <col min="4355" max="4356" width="15.7109375" style="43" customWidth="1"/>
    <col min="4357" max="4609" width="11.5703125" style="43"/>
    <col min="4610" max="4610" width="12.7109375" style="43" customWidth="1"/>
    <col min="4611" max="4612" width="15.7109375" style="43" customWidth="1"/>
    <col min="4613" max="4865" width="11.5703125" style="43"/>
    <col min="4866" max="4866" width="12.7109375" style="43" customWidth="1"/>
    <col min="4867" max="4868" width="15.7109375" style="43" customWidth="1"/>
    <col min="4869" max="5121" width="11.5703125" style="43"/>
    <col min="5122" max="5122" width="12.7109375" style="43" customWidth="1"/>
    <col min="5123" max="5124" width="15.7109375" style="43" customWidth="1"/>
    <col min="5125" max="5377" width="11.5703125" style="43"/>
    <col min="5378" max="5378" width="12.7109375" style="43" customWidth="1"/>
    <col min="5379" max="5380" width="15.7109375" style="43" customWidth="1"/>
    <col min="5381" max="5633" width="11.5703125" style="43"/>
    <col min="5634" max="5634" width="12.7109375" style="43" customWidth="1"/>
    <col min="5635" max="5636" width="15.7109375" style="43" customWidth="1"/>
    <col min="5637" max="5889" width="11.5703125" style="43"/>
    <col min="5890" max="5890" width="12.7109375" style="43" customWidth="1"/>
    <col min="5891" max="5892" width="15.7109375" style="43" customWidth="1"/>
    <col min="5893" max="6145" width="11.5703125" style="43"/>
    <col min="6146" max="6146" width="12.7109375" style="43" customWidth="1"/>
    <col min="6147" max="6148" width="15.7109375" style="43" customWidth="1"/>
    <col min="6149" max="6401" width="11.5703125" style="43"/>
    <col min="6402" max="6402" width="12.7109375" style="43" customWidth="1"/>
    <col min="6403" max="6404" width="15.7109375" style="43" customWidth="1"/>
    <col min="6405" max="6657" width="11.5703125" style="43"/>
    <col min="6658" max="6658" width="12.7109375" style="43" customWidth="1"/>
    <col min="6659" max="6660" width="15.7109375" style="43" customWidth="1"/>
    <col min="6661" max="6913" width="11.5703125" style="43"/>
    <col min="6914" max="6914" width="12.7109375" style="43" customWidth="1"/>
    <col min="6915" max="6916" width="15.7109375" style="43" customWidth="1"/>
    <col min="6917" max="7169" width="11.5703125" style="43"/>
    <col min="7170" max="7170" width="12.7109375" style="43" customWidth="1"/>
    <col min="7171" max="7172" width="15.7109375" style="43" customWidth="1"/>
    <col min="7173" max="7425" width="11.5703125" style="43"/>
    <col min="7426" max="7426" width="12.7109375" style="43" customWidth="1"/>
    <col min="7427" max="7428" width="15.7109375" style="43" customWidth="1"/>
    <col min="7429" max="7681" width="11.5703125" style="43"/>
    <col min="7682" max="7682" width="12.7109375" style="43" customWidth="1"/>
    <col min="7683" max="7684" width="15.7109375" style="43" customWidth="1"/>
    <col min="7685" max="7937" width="11.5703125" style="43"/>
    <col min="7938" max="7938" width="12.7109375" style="43" customWidth="1"/>
    <col min="7939" max="7940" width="15.7109375" style="43" customWidth="1"/>
    <col min="7941" max="8193" width="11.5703125" style="43"/>
    <col min="8194" max="8194" width="12.7109375" style="43" customWidth="1"/>
    <col min="8195" max="8196" width="15.7109375" style="43" customWidth="1"/>
    <col min="8197" max="8449" width="11.5703125" style="43"/>
    <col min="8450" max="8450" width="12.7109375" style="43" customWidth="1"/>
    <col min="8451" max="8452" width="15.7109375" style="43" customWidth="1"/>
    <col min="8453" max="8705" width="11.5703125" style="43"/>
    <col min="8706" max="8706" width="12.7109375" style="43" customWidth="1"/>
    <col min="8707" max="8708" width="15.7109375" style="43" customWidth="1"/>
    <col min="8709" max="8961" width="11.5703125" style="43"/>
    <col min="8962" max="8962" width="12.7109375" style="43" customWidth="1"/>
    <col min="8963" max="8964" width="15.7109375" style="43" customWidth="1"/>
    <col min="8965" max="9217" width="11.5703125" style="43"/>
    <col min="9218" max="9218" width="12.7109375" style="43" customWidth="1"/>
    <col min="9219" max="9220" width="15.7109375" style="43" customWidth="1"/>
    <col min="9221" max="9473" width="11.5703125" style="43"/>
    <col min="9474" max="9474" width="12.7109375" style="43" customWidth="1"/>
    <col min="9475" max="9476" width="15.7109375" style="43" customWidth="1"/>
    <col min="9477" max="9729" width="11.5703125" style="43"/>
    <col min="9730" max="9730" width="12.7109375" style="43" customWidth="1"/>
    <col min="9731" max="9732" width="15.7109375" style="43" customWidth="1"/>
    <col min="9733" max="9985" width="11.5703125" style="43"/>
    <col min="9986" max="9986" width="12.7109375" style="43" customWidth="1"/>
    <col min="9987" max="9988" width="15.7109375" style="43" customWidth="1"/>
    <col min="9989" max="10241" width="11.5703125" style="43"/>
    <col min="10242" max="10242" width="12.7109375" style="43" customWidth="1"/>
    <col min="10243" max="10244" width="15.7109375" style="43" customWidth="1"/>
    <col min="10245" max="10497" width="11.5703125" style="43"/>
    <col min="10498" max="10498" width="12.7109375" style="43" customWidth="1"/>
    <col min="10499" max="10500" width="15.7109375" style="43" customWidth="1"/>
    <col min="10501" max="10753" width="11.5703125" style="43"/>
    <col min="10754" max="10754" width="12.7109375" style="43" customWidth="1"/>
    <col min="10755" max="10756" width="15.7109375" style="43" customWidth="1"/>
    <col min="10757" max="11009" width="11.5703125" style="43"/>
    <col min="11010" max="11010" width="12.7109375" style="43" customWidth="1"/>
    <col min="11011" max="11012" width="15.7109375" style="43" customWidth="1"/>
    <col min="11013" max="11265" width="11.5703125" style="43"/>
    <col min="11266" max="11266" width="12.7109375" style="43" customWidth="1"/>
    <col min="11267" max="11268" width="15.7109375" style="43" customWidth="1"/>
    <col min="11269" max="11521" width="11.5703125" style="43"/>
    <col min="11522" max="11522" width="12.7109375" style="43" customWidth="1"/>
    <col min="11523" max="11524" width="15.7109375" style="43" customWidth="1"/>
    <col min="11525" max="11777" width="11.5703125" style="43"/>
    <col min="11778" max="11778" width="12.7109375" style="43" customWidth="1"/>
    <col min="11779" max="11780" width="15.7109375" style="43" customWidth="1"/>
    <col min="11781" max="12033" width="11.5703125" style="43"/>
    <col min="12034" max="12034" width="12.7109375" style="43" customWidth="1"/>
    <col min="12035" max="12036" width="15.7109375" style="43" customWidth="1"/>
    <col min="12037" max="12289" width="11.5703125" style="43"/>
    <col min="12290" max="12290" width="12.7109375" style="43" customWidth="1"/>
    <col min="12291" max="12292" width="15.7109375" style="43" customWidth="1"/>
    <col min="12293" max="12545" width="11.5703125" style="43"/>
    <col min="12546" max="12546" width="12.7109375" style="43" customWidth="1"/>
    <col min="12547" max="12548" width="15.7109375" style="43" customWidth="1"/>
    <col min="12549" max="12801" width="11.5703125" style="43"/>
    <col min="12802" max="12802" width="12.7109375" style="43" customWidth="1"/>
    <col min="12803" max="12804" width="15.7109375" style="43" customWidth="1"/>
    <col min="12805" max="13057" width="11.5703125" style="43"/>
    <col min="13058" max="13058" width="12.7109375" style="43" customWidth="1"/>
    <col min="13059" max="13060" width="15.7109375" style="43" customWidth="1"/>
    <col min="13061" max="13313" width="11.5703125" style="43"/>
    <col min="13314" max="13314" width="12.7109375" style="43" customWidth="1"/>
    <col min="13315" max="13316" width="15.7109375" style="43" customWidth="1"/>
    <col min="13317" max="13569" width="11.5703125" style="43"/>
    <col min="13570" max="13570" width="12.7109375" style="43" customWidth="1"/>
    <col min="13571" max="13572" width="15.7109375" style="43" customWidth="1"/>
    <col min="13573" max="13825" width="11.5703125" style="43"/>
    <col min="13826" max="13826" width="12.7109375" style="43" customWidth="1"/>
    <col min="13827" max="13828" width="15.7109375" style="43" customWidth="1"/>
    <col min="13829" max="14081" width="11.5703125" style="43"/>
    <col min="14082" max="14082" width="12.7109375" style="43" customWidth="1"/>
    <col min="14083" max="14084" width="15.7109375" style="43" customWidth="1"/>
    <col min="14085" max="14337" width="11.5703125" style="43"/>
    <col min="14338" max="14338" width="12.7109375" style="43" customWidth="1"/>
    <col min="14339" max="14340" width="15.7109375" style="43" customWidth="1"/>
    <col min="14341" max="14593" width="11.5703125" style="43"/>
    <col min="14594" max="14594" width="12.7109375" style="43" customWidth="1"/>
    <col min="14595" max="14596" width="15.7109375" style="43" customWidth="1"/>
    <col min="14597" max="14849" width="11.5703125" style="43"/>
    <col min="14850" max="14850" width="12.7109375" style="43" customWidth="1"/>
    <col min="14851" max="14852" width="15.7109375" style="43" customWidth="1"/>
    <col min="14853" max="15105" width="11.5703125" style="43"/>
    <col min="15106" max="15106" width="12.7109375" style="43" customWidth="1"/>
    <col min="15107" max="15108" width="15.7109375" style="43" customWidth="1"/>
    <col min="15109" max="15361" width="11.5703125" style="43"/>
    <col min="15362" max="15362" width="12.7109375" style="43" customWidth="1"/>
    <col min="15363" max="15364" width="15.7109375" style="43" customWidth="1"/>
    <col min="15365" max="15617" width="11.5703125" style="43"/>
    <col min="15618" max="15618" width="12.7109375" style="43" customWidth="1"/>
    <col min="15619" max="15620" width="15.7109375" style="43" customWidth="1"/>
    <col min="15621" max="15873" width="11.5703125" style="43"/>
    <col min="15874" max="15874" width="12.7109375" style="43" customWidth="1"/>
    <col min="15875" max="15876" width="15.7109375" style="43" customWidth="1"/>
    <col min="15877" max="16129" width="11.5703125" style="43"/>
    <col min="16130" max="16130" width="12.7109375" style="43" customWidth="1"/>
    <col min="16131" max="16132" width="15.7109375" style="43" customWidth="1"/>
    <col min="16133" max="16384" width="11.5703125" style="43"/>
  </cols>
  <sheetData>
    <row r="1" spans="1:7" ht="49.9" customHeight="1">
      <c r="A1" s="82" t="s">
        <v>616</v>
      </c>
      <c r="B1" s="82"/>
      <c r="C1" s="82"/>
      <c r="D1" s="82"/>
      <c r="E1" s="82"/>
      <c r="F1" s="82"/>
      <c r="G1" s="82"/>
    </row>
    <row r="28" spans="1:4">
      <c r="A28" s="969"/>
    </row>
    <row r="29" spans="1:4" ht="13.5" thickBot="1"/>
    <row r="30" spans="1:4" ht="34.9" customHeight="1" thickBot="1">
      <c r="A30" s="893" t="s">
        <v>287</v>
      </c>
      <c r="B30" s="924" t="s">
        <v>562</v>
      </c>
      <c r="D30"/>
    </row>
    <row r="31" spans="1:4" ht="18" customHeight="1">
      <c r="A31" s="960">
        <v>2009</v>
      </c>
      <c r="B31" s="230">
        <v>272948</v>
      </c>
      <c r="D31"/>
    </row>
    <row r="32" spans="1:4" ht="18" customHeight="1">
      <c r="A32" s="877">
        <v>2010</v>
      </c>
      <c r="B32" s="233">
        <v>308104</v>
      </c>
      <c r="D32"/>
    </row>
    <row r="33" spans="1:4" ht="18" customHeight="1">
      <c r="A33" s="877">
        <v>2011</v>
      </c>
      <c r="B33" s="233">
        <v>351953</v>
      </c>
      <c r="D33"/>
    </row>
    <row r="34" spans="1:4" ht="18" customHeight="1">
      <c r="A34" s="877">
        <v>2012</v>
      </c>
      <c r="B34" s="233">
        <v>382167</v>
      </c>
      <c r="D34"/>
    </row>
    <row r="35" spans="1:4" ht="18" customHeight="1">
      <c r="A35" s="877">
        <v>2013</v>
      </c>
      <c r="B35" s="233">
        <v>487117</v>
      </c>
      <c r="D35"/>
    </row>
    <row r="36" spans="1:4" ht="18" customHeight="1">
      <c r="A36" s="877">
        <v>2014</v>
      </c>
      <c r="B36" s="233">
        <v>418908</v>
      </c>
      <c r="D36"/>
    </row>
    <row r="37" spans="1:4" ht="18" customHeight="1">
      <c r="A37" s="877">
        <v>2015</v>
      </c>
      <c r="B37" s="233">
        <v>500668</v>
      </c>
      <c r="D37"/>
    </row>
    <row r="38" spans="1:4" ht="18" customHeight="1">
      <c r="A38" s="877">
        <v>2016</v>
      </c>
      <c r="B38" s="233">
        <v>518976</v>
      </c>
      <c r="D38"/>
    </row>
    <row r="39" spans="1:4" ht="18" customHeight="1">
      <c r="A39" s="877">
        <v>2017</v>
      </c>
      <c r="B39" s="233">
        <v>503424</v>
      </c>
      <c r="D39"/>
    </row>
    <row r="40" spans="1:4" ht="18" customHeight="1" thickBot="1">
      <c r="A40" s="878">
        <v>2018</v>
      </c>
      <c r="B40" s="1026">
        <v>536567</v>
      </c>
      <c r="D40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O25" sqref="O25"/>
    </sheetView>
  </sheetViews>
  <sheetFormatPr baseColWidth="10" defaultRowHeight="12.75"/>
  <cols>
    <col min="1" max="1" width="37" style="103" customWidth="1"/>
    <col min="2" max="3" width="14.7109375" style="103" customWidth="1"/>
    <col min="4" max="257" width="11.42578125" style="103"/>
    <col min="258" max="258" width="37" style="103" customWidth="1"/>
    <col min="259" max="259" width="14.7109375" style="103" customWidth="1"/>
    <col min="260" max="513" width="11.42578125" style="103"/>
    <col min="514" max="514" width="37" style="103" customWidth="1"/>
    <col min="515" max="515" width="14.7109375" style="103" customWidth="1"/>
    <col min="516" max="769" width="11.42578125" style="103"/>
    <col min="770" max="770" width="37" style="103" customWidth="1"/>
    <col min="771" max="771" width="14.7109375" style="103" customWidth="1"/>
    <col min="772" max="1025" width="11.42578125" style="103"/>
    <col min="1026" max="1026" width="37" style="103" customWidth="1"/>
    <col min="1027" max="1027" width="14.7109375" style="103" customWidth="1"/>
    <col min="1028" max="1281" width="11.42578125" style="103"/>
    <col min="1282" max="1282" width="37" style="103" customWidth="1"/>
    <col min="1283" max="1283" width="14.7109375" style="103" customWidth="1"/>
    <col min="1284" max="1537" width="11.42578125" style="103"/>
    <col min="1538" max="1538" width="37" style="103" customWidth="1"/>
    <col min="1539" max="1539" width="14.7109375" style="103" customWidth="1"/>
    <col min="1540" max="1793" width="11.42578125" style="103"/>
    <col min="1794" max="1794" width="37" style="103" customWidth="1"/>
    <col min="1795" max="1795" width="14.7109375" style="103" customWidth="1"/>
    <col min="1796" max="2049" width="11.42578125" style="103"/>
    <col min="2050" max="2050" width="37" style="103" customWidth="1"/>
    <col min="2051" max="2051" width="14.7109375" style="103" customWidth="1"/>
    <col min="2052" max="2305" width="11.42578125" style="103"/>
    <col min="2306" max="2306" width="37" style="103" customWidth="1"/>
    <col min="2307" max="2307" width="14.7109375" style="103" customWidth="1"/>
    <col min="2308" max="2561" width="11.42578125" style="103"/>
    <col min="2562" max="2562" width="37" style="103" customWidth="1"/>
    <col min="2563" max="2563" width="14.7109375" style="103" customWidth="1"/>
    <col min="2564" max="2817" width="11.42578125" style="103"/>
    <col min="2818" max="2818" width="37" style="103" customWidth="1"/>
    <col min="2819" max="2819" width="14.7109375" style="103" customWidth="1"/>
    <col min="2820" max="3073" width="11.42578125" style="103"/>
    <col min="3074" max="3074" width="37" style="103" customWidth="1"/>
    <col min="3075" max="3075" width="14.7109375" style="103" customWidth="1"/>
    <col min="3076" max="3329" width="11.42578125" style="103"/>
    <col min="3330" max="3330" width="37" style="103" customWidth="1"/>
    <col min="3331" max="3331" width="14.7109375" style="103" customWidth="1"/>
    <col min="3332" max="3585" width="11.42578125" style="103"/>
    <col min="3586" max="3586" width="37" style="103" customWidth="1"/>
    <col min="3587" max="3587" width="14.7109375" style="103" customWidth="1"/>
    <col min="3588" max="3841" width="11.42578125" style="103"/>
    <col min="3842" max="3842" width="37" style="103" customWidth="1"/>
    <col min="3843" max="3843" width="14.7109375" style="103" customWidth="1"/>
    <col min="3844" max="4097" width="11.42578125" style="103"/>
    <col min="4098" max="4098" width="37" style="103" customWidth="1"/>
    <col min="4099" max="4099" width="14.7109375" style="103" customWidth="1"/>
    <col min="4100" max="4353" width="11.42578125" style="103"/>
    <col min="4354" max="4354" width="37" style="103" customWidth="1"/>
    <col min="4355" max="4355" width="14.7109375" style="103" customWidth="1"/>
    <col min="4356" max="4609" width="11.42578125" style="103"/>
    <col min="4610" max="4610" width="37" style="103" customWidth="1"/>
    <col min="4611" max="4611" width="14.7109375" style="103" customWidth="1"/>
    <col min="4612" max="4865" width="11.42578125" style="103"/>
    <col min="4866" max="4866" width="37" style="103" customWidth="1"/>
    <col min="4867" max="4867" width="14.7109375" style="103" customWidth="1"/>
    <col min="4868" max="5121" width="11.42578125" style="103"/>
    <col min="5122" max="5122" width="37" style="103" customWidth="1"/>
    <col min="5123" max="5123" width="14.7109375" style="103" customWidth="1"/>
    <col min="5124" max="5377" width="11.42578125" style="103"/>
    <col min="5378" max="5378" width="37" style="103" customWidth="1"/>
    <col min="5379" max="5379" width="14.7109375" style="103" customWidth="1"/>
    <col min="5380" max="5633" width="11.42578125" style="103"/>
    <col min="5634" max="5634" width="37" style="103" customWidth="1"/>
    <col min="5635" max="5635" width="14.7109375" style="103" customWidth="1"/>
    <col min="5636" max="5889" width="11.42578125" style="103"/>
    <col min="5890" max="5890" width="37" style="103" customWidth="1"/>
    <col min="5891" max="5891" width="14.7109375" style="103" customWidth="1"/>
    <col min="5892" max="6145" width="11.42578125" style="103"/>
    <col min="6146" max="6146" width="37" style="103" customWidth="1"/>
    <col min="6147" max="6147" width="14.7109375" style="103" customWidth="1"/>
    <col min="6148" max="6401" width="11.42578125" style="103"/>
    <col min="6402" max="6402" width="37" style="103" customWidth="1"/>
    <col min="6403" max="6403" width="14.7109375" style="103" customWidth="1"/>
    <col min="6404" max="6657" width="11.42578125" style="103"/>
    <col min="6658" max="6658" width="37" style="103" customWidth="1"/>
    <col min="6659" max="6659" width="14.7109375" style="103" customWidth="1"/>
    <col min="6660" max="6913" width="11.42578125" style="103"/>
    <col min="6914" max="6914" width="37" style="103" customWidth="1"/>
    <col min="6915" max="6915" width="14.7109375" style="103" customWidth="1"/>
    <col min="6916" max="7169" width="11.42578125" style="103"/>
    <col min="7170" max="7170" width="37" style="103" customWidth="1"/>
    <col min="7171" max="7171" width="14.7109375" style="103" customWidth="1"/>
    <col min="7172" max="7425" width="11.42578125" style="103"/>
    <col min="7426" max="7426" width="37" style="103" customWidth="1"/>
    <col min="7427" max="7427" width="14.7109375" style="103" customWidth="1"/>
    <col min="7428" max="7681" width="11.42578125" style="103"/>
    <col min="7682" max="7682" width="37" style="103" customWidth="1"/>
    <col min="7683" max="7683" width="14.7109375" style="103" customWidth="1"/>
    <col min="7684" max="7937" width="11.42578125" style="103"/>
    <col min="7938" max="7938" width="37" style="103" customWidth="1"/>
    <col min="7939" max="7939" width="14.7109375" style="103" customWidth="1"/>
    <col min="7940" max="8193" width="11.42578125" style="103"/>
    <col min="8194" max="8194" width="37" style="103" customWidth="1"/>
    <col min="8195" max="8195" width="14.7109375" style="103" customWidth="1"/>
    <col min="8196" max="8449" width="11.42578125" style="103"/>
    <col min="8450" max="8450" width="37" style="103" customWidth="1"/>
    <col min="8451" max="8451" width="14.7109375" style="103" customWidth="1"/>
    <col min="8452" max="8705" width="11.42578125" style="103"/>
    <col min="8706" max="8706" width="37" style="103" customWidth="1"/>
    <col min="8707" max="8707" width="14.7109375" style="103" customWidth="1"/>
    <col min="8708" max="8961" width="11.42578125" style="103"/>
    <col min="8962" max="8962" width="37" style="103" customWidth="1"/>
    <col min="8963" max="8963" width="14.7109375" style="103" customWidth="1"/>
    <col min="8964" max="9217" width="11.42578125" style="103"/>
    <col min="9218" max="9218" width="37" style="103" customWidth="1"/>
    <col min="9219" max="9219" width="14.7109375" style="103" customWidth="1"/>
    <col min="9220" max="9473" width="11.42578125" style="103"/>
    <col min="9474" max="9474" width="37" style="103" customWidth="1"/>
    <col min="9475" max="9475" width="14.7109375" style="103" customWidth="1"/>
    <col min="9476" max="9729" width="11.42578125" style="103"/>
    <col min="9730" max="9730" width="37" style="103" customWidth="1"/>
    <col min="9731" max="9731" width="14.7109375" style="103" customWidth="1"/>
    <col min="9732" max="9985" width="11.42578125" style="103"/>
    <col min="9986" max="9986" width="37" style="103" customWidth="1"/>
    <col min="9987" max="9987" width="14.7109375" style="103" customWidth="1"/>
    <col min="9988" max="10241" width="11.42578125" style="103"/>
    <col min="10242" max="10242" width="37" style="103" customWidth="1"/>
    <col min="10243" max="10243" width="14.7109375" style="103" customWidth="1"/>
    <col min="10244" max="10497" width="11.42578125" style="103"/>
    <col min="10498" max="10498" width="37" style="103" customWidth="1"/>
    <col min="10499" max="10499" width="14.7109375" style="103" customWidth="1"/>
    <col min="10500" max="10753" width="11.42578125" style="103"/>
    <col min="10754" max="10754" width="37" style="103" customWidth="1"/>
    <col min="10755" max="10755" width="14.7109375" style="103" customWidth="1"/>
    <col min="10756" max="11009" width="11.42578125" style="103"/>
    <col min="11010" max="11010" width="37" style="103" customWidth="1"/>
    <col min="11011" max="11011" width="14.7109375" style="103" customWidth="1"/>
    <col min="11012" max="11265" width="11.42578125" style="103"/>
    <col min="11266" max="11266" width="37" style="103" customWidth="1"/>
    <col min="11267" max="11267" width="14.7109375" style="103" customWidth="1"/>
    <col min="11268" max="11521" width="11.42578125" style="103"/>
    <col min="11522" max="11522" width="37" style="103" customWidth="1"/>
    <col min="11523" max="11523" width="14.7109375" style="103" customWidth="1"/>
    <col min="11524" max="11777" width="11.42578125" style="103"/>
    <col min="11778" max="11778" width="37" style="103" customWidth="1"/>
    <col min="11779" max="11779" width="14.7109375" style="103" customWidth="1"/>
    <col min="11780" max="12033" width="11.42578125" style="103"/>
    <col min="12034" max="12034" width="37" style="103" customWidth="1"/>
    <col min="12035" max="12035" width="14.7109375" style="103" customWidth="1"/>
    <col min="12036" max="12289" width="11.42578125" style="103"/>
    <col min="12290" max="12290" width="37" style="103" customWidth="1"/>
    <col min="12291" max="12291" width="14.7109375" style="103" customWidth="1"/>
    <col min="12292" max="12545" width="11.42578125" style="103"/>
    <col min="12546" max="12546" width="37" style="103" customWidth="1"/>
    <col min="12547" max="12547" width="14.7109375" style="103" customWidth="1"/>
    <col min="12548" max="12801" width="11.42578125" style="103"/>
    <col min="12802" max="12802" width="37" style="103" customWidth="1"/>
    <col min="12803" max="12803" width="14.7109375" style="103" customWidth="1"/>
    <col min="12804" max="13057" width="11.42578125" style="103"/>
    <col min="13058" max="13058" width="37" style="103" customWidth="1"/>
    <col min="13059" max="13059" width="14.7109375" style="103" customWidth="1"/>
    <col min="13060" max="13313" width="11.42578125" style="103"/>
    <col min="13314" max="13314" width="37" style="103" customWidth="1"/>
    <col min="13315" max="13315" width="14.7109375" style="103" customWidth="1"/>
    <col min="13316" max="13569" width="11.42578125" style="103"/>
    <col min="13570" max="13570" width="37" style="103" customWidth="1"/>
    <col min="13571" max="13571" width="14.7109375" style="103" customWidth="1"/>
    <col min="13572" max="13825" width="11.42578125" style="103"/>
    <col min="13826" max="13826" width="37" style="103" customWidth="1"/>
    <col min="13827" max="13827" width="14.7109375" style="103" customWidth="1"/>
    <col min="13828" max="14081" width="11.42578125" style="103"/>
    <col min="14082" max="14082" width="37" style="103" customWidth="1"/>
    <col min="14083" max="14083" width="14.7109375" style="103" customWidth="1"/>
    <col min="14084" max="14337" width="11.42578125" style="103"/>
    <col min="14338" max="14338" width="37" style="103" customWidth="1"/>
    <col min="14339" max="14339" width="14.7109375" style="103" customWidth="1"/>
    <col min="14340" max="14593" width="11.42578125" style="103"/>
    <col min="14594" max="14594" width="37" style="103" customWidth="1"/>
    <col min="14595" max="14595" width="14.7109375" style="103" customWidth="1"/>
    <col min="14596" max="14849" width="11.42578125" style="103"/>
    <col min="14850" max="14850" width="37" style="103" customWidth="1"/>
    <col min="14851" max="14851" width="14.7109375" style="103" customWidth="1"/>
    <col min="14852" max="15105" width="11.42578125" style="103"/>
    <col min="15106" max="15106" width="37" style="103" customWidth="1"/>
    <col min="15107" max="15107" width="14.7109375" style="103" customWidth="1"/>
    <col min="15108" max="15361" width="11.42578125" style="103"/>
    <col min="15362" max="15362" width="37" style="103" customWidth="1"/>
    <col min="15363" max="15363" width="14.7109375" style="103" customWidth="1"/>
    <col min="15364" max="15617" width="11.42578125" style="103"/>
    <col min="15618" max="15618" width="37" style="103" customWidth="1"/>
    <col min="15619" max="15619" width="14.7109375" style="103" customWidth="1"/>
    <col min="15620" max="15873" width="11.42578125" style="103"/>
    <col min="15874" max="15874" width="37" style="103" customWidth="1"/>
    <col min="15875" max="15875" width="14.7109375" style="103" customWidth="1"/>
    <col min="15876" max="16129" width="11.42578125" style="103"/>
    <col min="16130" max="16130" width="37" style="103" customWidth="1"/>
    <col min="16131" max="16131" width="14.7109375" style="103" customWidth="1"/>
    <col min="16132" max="16384" width="11.42578125" style="103"/>
  </cols>
  <sheetData>
    <row r="1" spans="1:8" ht="49.9" customHeight="1">
      <c r="A1" s="108" t="s">
        <v>615</v>
      </c>
      <c r="B1" s="108"/>
      <c r="C1" s="108"/>
      <c r="D1" s="108"/>
      <c r="E1" s="108"/>
      <c r="F1" s="101"/>
      <c r="G1" s="101"/>
      <c r="H1" s="101"/>
    </row>
    <row r="2" spans="1:8">
      <c r="A2" s="250"/>
    </row>
    <row r="3" spans="1:8" ht="21" customHeight="1" thickBot="1">
      <c r="A3" s="249" t="s">
        <v>294</v>
      </c>
    </row>
    <row r="4" spans="1:8" ht="25.5" customHeight="1" thickBot="1">
      <c r="B4" s="631" t="s">
        <v>570</v>
      </c>
      <c r="C4" s="631" t="s">
        <v>676</v>
      </c>
    </row>
    <row r="5" spans="1:8" ht="19.899999999999999" customHeight="1">
      <c r="A5" s="657" t="s">
        <v>575</v>
      </c>
      <c r="B5" s="244">
        <v>321781</v>
      </c>
      <c r="C5" s="244">
        <v>331297</v>
      </c>
    </row>
    <row r="6" spans="1:8" ht="19.899999999999999" customHeight="1" thickBot="1">
      <c r="A6" s="658" t="s">
        <v>576</v>
      </c>
      <c r="B6" s="245">
        <v>452786</v>
      </c>
      <c r="C6" s="245">
        <v>461145</v>
      </c>
    </row>
    <row r="8" spans="1:8" ht="21.75" customHeight="1" thickBot="1">
      <c r="A8" s="249" t="s">
        <v>288</v>
      </c>
    </row>
    <row r="9" spans="1:8" ht="27" customHeight="1" thickBot="1">
      <c r="B9" s="631" t="s">
        <v>571</v>
      </c>
      <c r="C9" s="631" t="s">
        <v>677</v>
      </c>
    </row>
    <row r="10" spans="1:8" ht="19.899999999999999" customHeight="1">
      <c r="A10" s="657" t="s">
        <v>289</v>
      </c>
      <c r="B10" s="353">
        <v>0.65</v>
      </c>
      <c r="C10" s="353">
        <v>0.67800000000000005</v>
      </c>
    </row>
    <row r="11" spans="1:8" ht="19.899999999999999" customHeight="1" thickBot="1">
      <c r="A11" s="658" t="s">
        <v>290</v>
      </c>
      <c r="B11" s="354">
        <v>0.35</v>
      </c>
      <c r="C11" s="354">
        <v>0.32</v>
      </c>
    </row>
    <row r="13" spans="1:8" ht="25.5" customHeight="1" thickBot="1">
      <c r="A13" s="249" t="s">
        <v>295</v>
      </c>
    </row>
    <row r="14" spans="1:8" ht="40.5" customHeight="1" thickBot="1">
      <c r="B14" s="631" t="s">
        <v>572</v>
      </c>
      <c r="C14" s="631" t="s">
        <v>678</v>
      </c>
    </row>
    <row r="15" spans="1:8" ht="19.899999999999999" customHeight="1">
      <c r="A15" s="657" t="s">
        <v>291</v>
      </c>
      <c r="B15" s="246">
        <v>155476</v>
      </c>
      <c r="C15" s="246">
        <v>177646.56</v>
      </c>
    </row>
    <row r="16" spans="1:8" ht="19.899999999999999" customHeight="1">
      <c r="A16" s="659" t="s">
        <v>292</v>
      </c>
      <c r="B16" s="247">
        <v>-177027.663</v>
      </c>
      <c r="C16" s="247">
        <v>-178609.96</v>
      </c>
    </row>
    <row r="17" spans="1:3" ht="19.899999999999999" customHeight="1" thickBot="1">
      <c r="A17" s="658" t="s">
        <v>293</v>
      </c>
      <c r="B17" s="248">
        <v>-21551.656999999999</v>
      </c>
      <c r="C17" s="248">
        <v>-963.39599999999996</v>
      </c>
    </row>
    <row r="18" spans="1:3" customFormat="1" ht="19.899999999999999" customHeight="1" thickBot="1"/>
    <row r="19" spans="1:3" ht="18" customHeight="1">
      <c r="A19" s="925" t="s">
        <v>454</v>
      </c>
      <c r="B19" s="246">
        <v>-840.87</v>
      </c>
      <c r="C19" s="246">
        <v>-850.46</v>
      </c>
    </row>
    <row r="20" spans="1:3" ht="18" customHeight="1" thickBot="1">
      <c r="A20" s="926" t="s">
        <v>455</v>
      </c>
      <c r="B20" s="248">
        <v>1397.4</v>
      </c>
      <c r="C20" s="248">
        <v>1664.07</v>
      </c>
    </row>
    <row r="22" spans="1:3">
      <c r="A22" s="355" t="s">
        <v>296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zoomScaleNormal="100" workbookViewId="0">
      <selection activeCell="A25" sqref="A25"/>
    </sheetView>
  </sheetViews>
  <sheetFormatPr baseColWidth="10" defaultRowHeight="12.75"/>
  <cols>
    <col min="1" max="1" width="17" style="43" customWidth="1"/>
    <col min="2" max="2" width="15" style="43" customWidth="1"/>
    <col min="3" max="4" width="16.7109375" style="43" customWidth="1"/>
    <col min="5" max="5" width="16.42578125" style="43" customWidth="1"/>
    <col min="6" max="257" width="11.42578125" style="43"/>
    <col min="258" max="258" width="12.7109375" style="43" customWidth="1"/>
    <col min="259" max="260" width="16.7109375" style="43" customWidth="1"/>
    <col min="261" max="513" width="11.42578125" style="43"/>
    <col min="514" max="514" width="12.7109375" style="43" customWidth="1"/>
    <col min="515" max="516" width="16.7109375" style="43" customWidth="1"/>
    <col min="517" max="769" width="11.42578125" style="43"/>
    <col min="770" max="770" width="12.7109375" style="43" customWidth="1"/>
    <col min="771" max="772" width="16.7109375" style="43" customWidth="1"/>
    <col min="773" max="1025" width="11.42578125" style="43"/>
    <col min="1026" max="1026" width="12.7109375" style="43" customWidth="1"/>
    <col min="1027" max="1028" width="16.7109375" style="43" customWidth="1"/>
    <col min="1029" max="1281" width="11.42578125" style="43"/>
    <col min="1282" max="1282" width="12.7109375" style="43" customWidth="1"/>
    <col min="1283" max="1284" width="16.7109375" style="43" customWidth="1"/>
    <col min="1285" max="1537" width="11.42578125" style="43"/>
    <col min="1538" max="1538" width="12.7109375" style="43" customWidth="1"/>
    <col min="1539" max="1540" width="16.7109375" style="43" customWidth="1"/>
    <col min="1541" max="1793" width="11.42578125" style="43"/>
    <col min="1794" max="1794" width="12.7109375" style="43" customWidth="1"/>
    <col min="1795" max="1796" width="16.7109375" style="43" customWidth="1"/>
    <col min="1797" max="2049" width="11.42578125" style="43"/>
    <col min="2050" max="2050" width="12.7109375" style="43" customWidth="1"/>
    <col min="2051" max="2052" width="16.7109375" style="43" customWidth="1"/>
    <col min="2053" max="2305" width="11.42578125" style="43"/>
    <col min="2306" max="2306" width="12.7109375" style="43" customWidth="1"/>
    <col min="2307" max="2308" width="16.7109375" style="43" customWidth="1"/>
    <col min="2309" max="2561" width="11.42578125" style="43"/>
    <col min="2562" max="2562" width="12.7109375" style="43" customWidth="1"/>
    <col min="2563" max="2564" width="16.7109375" style="43" customWidth="1"/>
    <col min="2565" max="2817" width="11.42578125" style="43"/>
    <col min="2818" max="2818" width="12.7109375" style="43" customWidth="1"/>
    <col min="2819" max="2820" width="16.7109375" style="43" customWidth="1"/>
    <col min="2821" max="3073" width="11.42578125" style="43"/>
    <col min="3074" max="3074" width="12.7109375" style="43" customWidth="1"/>
    <col min="3075" max="3076" width="16.7109375" style="43" customWidth="1"/>
    <col min="3077" max="3329" width="11.42578125" style="43"/>
    <col min="3330" max="3330" width="12.7109375" style="43" customWidth="1"/>
    <col min="3331" max="3332" width="16.7109375" style="43" customWidth="1"/>
    <col min="3333" max="3585" width="11.42578125" style="43"/>
    <col min="3586" max="3586" width="12.7109375" style="43" customWidth="1"/>
    <col min="3587" max="3588" width="16.7109375" style="43" customWidth="1"/>
    <col min="3589" max="3841" width="11.42578125" style="43"/>
    <col min="3842" max="3842" width="12.7109375" style="43" customWidth="1"/>
    <col min="3843" max="3844" width="16.7109375" style="43" customWidth="1"/>
    <col min="3845" max="4097" width="11.42578125" style="43"/>
    <col min="4098" max="4098" width="12.7109375" style="43" customWidth="1"/>
    <col min="4099" max="4100" width="16.7109375" style="43" customWidth="1"/>
    <col min="4101" max="4353" width="11.42578125" style="43"/>
    <col min="4354" max="4354" width="12.7109375" style="43" customWidth="1"/>
    <col min="4355" max="4356" width="16.7109375" style="43" customWidth="1"/>
    <col min="4357" max="4609" width="11.42578125" style="43"/>
    <col min="4610" max="4610" width="12.7109375" style="43" customWidth="1"/>
    <col min="4611" max="4612" width="16.7109375" style="43" customWidth="1"/>
    <col min="4613" max="4865" width="11.42578125" style="43"/>
    <col min="4866" max="4866" width="12.7109375" style="43" customWidth="1"/>
    <col min="4867" max="4868" width="16.7109375" style="43" customWidth="1"/>
    <col min="4869" max="5121" width="11.42578125" style="43"/>
    <col min="5122" max="5122" width="12.7109375" style="43" customWidth="1"/>
    <col min="5123" max="5124" width="16.7109375" style="43" customWidth="1"/>
    <col min="5125" max="5377" width="11.42578125" style="43"/>
    <col min="5378" max="5378" width="12.7109375" style="43" customWidth="1"/>
    <col min="5379" max="5380" width="16.7109375" style="43" customWidth="1"/>
    <col min="5381" max="5633" width="11.42578125" style="43"/>
    <col min="5634" max="5634" width="12.7109375" style="43" customWidth="1"/>
    <col min="5635" max="5636" width="16.7109375" style="43" customWidth="1"/>
    <col min="5637" max="5889" width="11.42578125" style="43"/>
    <col min="5890" max="5890" width="12.7109375" style="43" customWidth="1"/>
    <col min="5891" max="5892" width="16.7109375" style="43" customWidth="1"/>
    <col min="5893" max="6145" width="11.42578125" style="43"/>
    <col min="6146" max="6146" width="12.7109375" style="43" customWidth="1"/>
    <col min="6147" max="6148" width="16.7109375" style="43" customWidth="1"/>
    <col min="6149" max="6401" width="11.42578125" style="43"/>
    <col min="6402" max="6402" width="12.7109375" style="43" customWidth="1"/>
    <col min="6403" max="6404" width="16.7109375" style="43" customWidth="1"/>
    <col min="6405" max="6657" width="11.42578125" style="43"/>
    <col min="6658" max="6658" width="12.7109375" style="43" customWidth="1"/>
    <col min="6659" max="6660" width="16.7109375" style="43" customWidth="1"/>
    <col min="6661" max="6913" width="11.42578125" style="43"/>
    <col min="6914" max="6914" width="12.7109375" style="43" customWidth="1"/>
    <col min="6915" max="6916" width="16.7109375" style="43" customWidth="1"/>
    <col min="6917" max="7169" width="11.42578125" style="43"/>
    <col min="7170" max="7170" width="12.7109375" style="43" customWidth="1"/>
    <col min="7171" max="7172" width="16.7109375" style="43" customWidth="1"/>
    <col min="7173" max="7425" width="11.42578125" style="43"/>
    <col min="7426" max="7426" width="12.7109375" style="43" customWidth="1"/>
    <col min="7427" max="7428" width="16.7109375" style="43" customWidth="1"/>
    <col min="7429" max="7681" width="11.42578125" style="43"/>
    <col min="7682" max="7682" width="12.7109375" style="43" customWidth="1"/>
    <col min="7683" max="7684" width="16.7109375" style="43" customWidth="1"/>
    <col min="7685" max="7937" width="11.42578125" style="43"/>
    <col min="7938" max="7938" width="12.7109375" style="43" customWidth="1"/>
    <col min="7939" max="7940" width="16.7109375" style="43" customWidth="1"/>
    <col min="7941" max="8193" width="11.42578125" style="43"/>
    <col min="8194" max="8194" width="12.7109375" style="43" customWidth="1"/>
    <col min="8195" max="8196" width="16.7109375" style="43" customWidth="1"/>
    <col min="8197" max="8449" width="11.42578125" style="43"/>
    <col min="8450" max="8450" width="12.7109375" style="43" customWidth="1"/>
    <col min="8451" max="8452" width="16.7109375" style="43" customWidth="1"/>
    <col min="8453" max="8705" width="11.42578125" style="43"/>
    <col min="8706" max="8706" width="12.7109375" style="43" customWidth="1"/>
    <col min="8707" max="8708" width="16.7109375" style="43" customWidth="1"/>
    <col min="8709" max="8961" width="11.42578125" style="43"/>
    <col min="8962" max="8962" width="12.7109375" style="43" customWidth="1"/>
    <col min="8963" max="8964" width="16.7109375" style="43" customWidth="1"/>
    <col min="8965" max="9217" width="11.42578125" style="43"/>
    <col min="9218" max="9218" width="12.7109375" style="43" customWidth="1"/>
    <col min="9219" max="9220" width="16.7109375" style="43" customWidth="1"/>
    <col min="9221" max="9473" width="11.42578125" style="43"/>
    <col min="9474" max="9474" width="12.7109375" style="43" customWidth="1"/>
    <col min="9475" max="9476" width="16.7109375" style="43" customWidth="1"/>
    <col min="9477" max="9729" width="11.42578125" style="43"/>
    <col min="9730" max="9730" width="12.7109375" style="43" customWidth="1"/>
    <col min="9731" max="9732" width="16.7109375" style="43" customWidth="1"/>
    <col min="9733" max="9985" width="11.42578125" style="43"/>
    <col min="9986" max="9986" width="12.7109375" style="43" customWidth="1"/>
    <col min="9987" max="9988" width="16.7109375" style="43" customWidth="1"/>
    <col min="9989" max="10241" width="11.42578125" style="43"/>
    <col min="10242" max="10242" width="12.7109375" style="43" customWidth="1"/>
    <col min="10243" max="10244" width="16.7109375" style="43" customWidth="1"/>
    <col min="10245" max="10497" width="11.42578125" style="43"/>
    <col min="10498" max="10498" width="12.7109375" style="43" customWidth="1"/>
    <col min="10499" max="10500" width="16.7109375" style="43" customWidth="1"/>
    <col min="10501" max="10753" width="11.42578125" style="43"/>
    <col min="10754" max="10754" width="12.7109375" style="43" customWidth="1"/>
    <col min="10755" max="10756" width="16.7109375" style="43" customWidth="1"/>
    <col min="10757" max="11009" width="11.42578125" style="43"/>
    <col min="11010" max="11010" width="12.7109375" style="43" customWidth="1"/>
    <col min="11011" max="11012" width="16.7109375" style="43" customWidth="1"/>
    <col min="11013" max="11265" width="11.42578125" style="43"/>
    <col min="11266" max="11266" width="12.7109375" style="43" customWidth="1"/>
    <col min="11267" max="11268" width="16.7109375" style="43" customWidth="1"/>
    <col min="11269" max="11521" width="11.42578125" style="43"/>
    <col min="11522" max="11522" width="12.7109375" style="43" customWidth="1"/>
    <col min="11523" max="11524" width="16.7109375" style="43" customWidth="1"/>
    <col min="11525" max="11777" width="11.42578125" style="43"/>
    <col min="11778" max="11778" width="12.7109375" style="43" customWidth="1"/>
    <col min="11779" max="11780" width="16.7109375" style="43" customWidth="1"/>
    <col min="11781" max="12033" width="11.42578125" style="43"/>
    <col min="12034" max="12034" width="12.7109375" style="43" customWidth="1"/>
    <col min="12035" max="12036" width="16.7109375" style="43" customWidth="1"/>
    <col min="12037" max="12289" width="11.42578125" style="43"/>
    <col min="12290" max="12290" width="12.7109375" style="43" customWidth="1"/>
    <col min="12291" max="12292" width="16.7109375" style="43" customWidth="1"/>
    <col min="12293" max="12545" width="11.42578125" style="43"/>
    <col min="12546" max="12546" width="12.7109375" style="43" customWidth="1"/>
    <col min="12547" max="12548" width="16.7109375" style="43" customWidth="1"/>
    <col min="12549" max="12801" width="11.42578125" style="43"/>
    <col min="12802" max="12802" width="12.7109375" style="43" customWidth="1"/>
    <col min="12803" max="12804" width="16.7109375" style="43" customWidth="1"/>
    <col min="12805" max="13057" width="11.42578125" style="43"/>
    <col min="13058" max="13058" width="12.7109375" style="43" customWidth="1"/>
    <col min="13059" max="13060" width="16.7109375" style="43" customWidth="1"/>
    <col min="13061" max="13313" width="11.42578125" style="43"/>
    <col min="13314" max="13314" width="12.7109375" style="43" customWidth="1"/>
    <col min="13315" max="13316" width="16.7109375" style="43" customWidth="1"/>
    <col min="13317" max="13569" width="11.42578125" style="43"/>
    <col min="13570" max="13570" width="12.7109375" style="43" customWidth="1"/>
    <col min="13571" max="13572" width="16.7109375" style="43" customWidth="1"/>
    <col min="13573" max="13825" width="11.42578125" style="43"/>
    <col min="13826" max="13826" width="12.7109375" style="43" customWidth="1"/>
    <col min="13827" max="13828" width="16.7109375" style="43" customWidth="1"/>
    <col min="13829" max="14081" width="11.42578125" style="43"/>
    <col min="14082" max="14082" width="12.7109375" style="43" customWidth="1"/>
    <col min="14083" max="14084" width="16.7109375" style="43" customWidth="1"/>
    <col min="14085" max="14337" width="11.42578125" style="43"/>
    <col min="14338" max="14338" width="12.7109375" style="43" customWidth="1"/>
    <col min="14339" max="14340" width="16.7109375" style="43" customWidth="1"/>
    <col min="14341" max="14593" width="11.42578125" style="43"/>
    <col min="14594" max="14594" width="12.7109375" style="43" customWidth="1"/>
    <col min="14595" max="14596" width="16.7109375" style="43" customWidth="1"/>
    <col min="14597" max="14849" width="11.42578125" style="43"/>
    <col min="14850" max="14850" width="12.7109375" style="43" customWidth="1"/>
    <col min="14851" max="14852" width="16.7109375" style="43" customWidth="1"/>
    <col min="14853" max="15105" width="11.42578125" style="43"/>
    <col min="15106" max="15106" width="12.7109375" style="43" customWidth="1"/>
    <col min="15107" max="15108" width="16.7109375" style="43" customWidth="1"/>
    <col min="15109" max="15361" width="11.42578125" style="43"/>
    <col min="15362" max="15362" width="12.7109375" style="43" customWidth="1"/>
    <col min="15363" max="15364" width="16.7109375" style="43" customWidth="1"/>
    <col min="15365" max="15617" width="11.42578125" style="43"/>
    <col min="15618" max="15618" width="12.7109375" style="43" customWidth="1"/>
    <col min="15619" max="15620" width="16.7109375" style="43" customWidth="1"/>
    <col min="15621" max="15873" width="11.42578125" style="43"/>
    <col min="15874" max="15874" width="12.7109375" style="43" customWidth="1"/>
    <col min="15875" max="15876" width="16.7109375" style="43" customWidth="1"/>
    <col min="15877" max="16129" width="11.42578125" style="43"/>
    <col min="16130" max="16130" width="12.7109375" style="43" customWidth="1"/>
    <col min="16131" max="16132" width="16.7109375" style="43" customWidth="1"/>
    <col min="16133" max="16384" width="11.42578125" style="43"/>
  </cols>
  <sheetData>
    <row r="1" spans="1:8" ht="49.9" customHeight="1">
      <c r="A1" s="82" t="s">
        <v>614</v>
      </c>
      <c r="B1" s="82"/>
      <c r="C1" s="82"/>
      <c r="D1" s="82"/>
      <c r="E1" s="82"/>
      <c r="F1" s="82"/>
      <c r="G1" s="82"/>
      <c r="H1" s="81"/>
    </row>
    <row r="25" spans="1:3">
      <c r="A25" s="969"/>
    </row>
    <row r="26" spans="1:3" ht="13.5" thickBot="1"/>
    <row r="27" spans="1:3" ht="41.25" customHeight="1" thickBot="1">
      <c r="A27" s="927" t="s">
        <v>518</v>
      </c>
      <c r="B27" s="631" t="s">
        <v>521</v>
      </c>
      <c r="C27" s="895" t="s">
        <v>520</v>
      </c>
    </row>
    <row r="28" spans="1:3" ht="18" customHeight="1">
      <c r="A28" s="356">
        <v>2009</v>
      </c>
      <c r="B28" s="237">
        <v>259702</v>
      </c>
      <c r="C28" s="239">
        <v>72208</v>
      </c>
    </row>
    <row r="29" spans="1:3" ht="18" customHeight="1">
      <c r="A29" s="357">
        <v>2010</v>
      </c>
      <c r="B29" s="240">
        <v>236808</v>
      </c>
      <c r="C29" s="241">
        <v>82185</v>
      </c>
    </row>
    <row r="30" spans="1:3" ht="18" customHeight="1">
      <c r="A30" s="357">
        <v>2011</v>
      </c>
      <c r="B30" s="240">
        <v>237625</v>
      </c>
      <c r="C30" s="241">
        <v>83528</v>
      </c>
    </row>
    <row r="31" spans="1:3" ht="18" customHeight="1">
      <c r="A31" s="357">
        <v>2012</v>
      </c>
      <c r="B31" s="240">
        <v>230745</v>
      </c>
      <c r="C31" s="241">
        <v>99745</v>
      </c>
    </row>
    <row r="32" spans="1:3" ht="18" customHeight="1">
      <c r="A32" s="357">
        <v>2013</v>
      </c>
      <c r="B32" s="240">
        <v>211586</v>
      </c>
      <c r="C32" s="241">
        <v>91870</v>
      </c>
    </row>
    <row r="33" spans="1:3" ht="18" customHeight="1">
      <c r="A33" s="357">
        <v>2014</v>
      </c>
      <c r="B33" s="240">
        <v>222131</v>
      </c>
      <c r="C33" s="241">
        <v>89308</v>
      </c>
    </row>
    <row r="34" spans="1:3" ht="18" customHeight="1">
      <c r="A34" s="357">
        <v>2015</v>
      </c>
      <c r="B34" s="240">
        <v>198331</v>
      </c>
      <c r="C34" s="241">
        <v>94958</v>
      </c>
    </row>
    <row r="35" spans="1:3" ht="18" customHeight="1">
      <c r="A35" s="357">
        <v>2016</v>
      </c>
      <c r="B35" s="240">
        <v>216509</v>
      </c>
      <c r="C35" s="241">
        <v>100568</v>
      </c>
    </row>
    <row r="36" spans="1:3" ht="18" customHeight="1">
      <c r="A36" s="357">
        <v>2017</v>
      </c>
      <c r="B36" s="240">
        <v>210528</v>
      </c>
      <c r="C36" s="241">
        <v>111261</v>
      </c>
    </row>
    <row r="37" spans="1:3" ht="18" customHeight="1" thickBot="1">
      <c r="A37" s="358">
        <v>2018</v>
      </c>
      <c r="B37" s="1025">
        <v>224619.36600000001</v>
      </c>
      <c r="C37" s="380">
        <v>106015.04000000001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zoomScaleNormal="100" workbookViewId="0">
      <selection activeCell="A29" sqref="A29"/>
    </sheetView>
  </sheetViews>
  <sheetFormatPr baseColWidth="10" defaultRowHeight="12.75"/>
  <cols>
    <col min="1" max="1" width="16.85546875" style="43" customWidth="1"/>
    <col min="2" max="2" width="14.7109375" style="43" customWidth="1"/>
    <col min="3" max="6" width="15.7109375" style="43" customWidth="1"/>
    <col min="7" max="7" width="14.7109375" style="43" customWidth="1"/>
    <col min="8" max="258" width="11.42578125" style="43"/>
    <col min="259" max="262" width="15.7109375" style="43" customWidth="1"/>
    <col min="263" max="263" width="14.7109375" style="43" customWidth="1"/>
    <col min="264" max="514" width="11.42578125" style="43"/>
    <col min="515" max="518" width="15.7109375" style="43" customWidth="1"/>
    <col min="519" max="519" width="14.7109375" style="43" customWidth="1"/>
    <col min="520" max="770" width="11.42578125" style="43"/>
    <col min="771" max="774" width="15.7109375" style="43" customWidth="1"/>
    <col min="775" max="775" width="14.7109375" style="43" customWidth="1"/>
    <col min="776" max="1026" width="11.42578125" style="43"/>
    <col min="1027" max="1030" width="15.7109375" style="43" customWidth="1"/>
    <col min="1031" max="1031" width="14.7109375" style="43" customWidth="1"/>
    <col min="1032" max="1282" width="11.42578125" style="43"/>
    <col min="1283" max="1286" width="15.7109375" style="43" customWidth="1"/>
    <col min="1287" max="1287" width="14.7109375" style="43" customWidth="1"/>
    <col min="1288" max="1538" width="11.42578125" style="43"/>
    <col min="1539" max="1542" width="15.7109375" style="43" customWidth="1"/>
    <col min="1543" max="1543" width="14.7109375" style="43" customWidth="1"/>
    <col min="1544" max="1794" width="11.42578125" style="43"/>
    <col min="1795" max="1798" width="15.7109375" style="43" customWidth="1"/>
    <col min="1799" max="1799" width="14.7109375" style="43" customWidth="1"/>
    <col min="1800" max="2050" width="11.42578125" style="43"/>
    <col min="2051" max="2054" width="15.7109375" style="43" customWidth="1"/>
    <col min="2055" max="2055" width="14.7109375" style="43" customWidth="1"/>
    <col min="2056" max="2306" width="11.42578125" style="43"/>
    <col min="2307" max="2310" width="15.7109375" style="43" customWidth="1"/>
    <col min="2311" max="2311" width="14.7109375" style="43" customWidth="1"/>
    <col min="2312" max="2562" width="11.42578125" style="43"/>
    <col min="2563" max="2566" width="15.7109375" style="43" customWidth="1"/>
    <col min="2567" max="2567" width="14.7109375" style="43" customWidth="1"/>
    <col min="2568" max="2818" width="11.42578125" style="43"/>
    <col min="2819" max="2822" width="15.7109375" style="43" customWidth="1"/>
    <col min="2823" max="2823" width="14.7109375" style="43" customWidth="1"/>
    <col min="2824" max="3074" width="11.42578125" style="43"/>
    <col min="3075" max="3078" width="15.7109375" style="43" customWidth="1"/>
    <col min="3079" max="3079" width="14.7109375" style="43" customWidth="1"/>
    <col min="3080" max="3330" width="11.42578125" style="43"/>
    <col min="3331" max="3334" width="15.7109375" style="43" customWidth="1"/>
    <col min="3335" max="3335" width="14.7109375" style="43" customWidth="1"/>
    <col min="3336" max="3586" width="11.42578125" style="43"/>
    <col min="3587" max="3590" width="15.7109375" style="43" customWidth="1"/>
    <col min="3591" max="3591" width="14.7109375" style="43" customWidth="1"/>
    <col min="3592" max="3842" width="11.42578125" style="43"/>
    <col min="3843" max="3846" width="15.7109375" style="43" customWidth="1"/>
    <col min="3847" max="3847" width="14.7109375" style="43" customWidth="1"/>
    <col min="3848" max="4098" width="11.42578125" style="43"/>
    <col min="4099" max="4102" width="15.7109375" style="43" customWidth="1"/>
    <col min="4103" max="4103" width="14.7109375" style="43" customWidth="1"/>
    <col min="4104" max="4354" width="11.42578125" style="43"/>
    <col min="4355" max="4358" width="15.7109375" style="43" customWidth="1"/>
    <col min="4359" max="4359" width="14.7109375" style="43" customWidth="1"/>
    <col min="4360" max="4610" width="11.42578125" style="43"/>
    <col min="4611" max="4614" width="15.7109375" style="43" customWidth="1"/>
    <col min="4615" max="4615" width="14.7109375" style="43" customWidth="1"/>
    <col min="4616" max="4866" width="11.42578125" style="43"/>
    <col min="4867" max="4870" width="15.7109375" style="43" customWidth="1"/>
    <col min="4871" max="4871" width="14.7109375" style="43" customWidth="1"/>
    <col min="4872" max="5122" width="11.42578125" style="43"/>
    <col min="5123" max="5126" width="15.7109375" style="43" customWidth="1"/>
    <col min="5127" max="5127" width="14.7109375" style="43" customWidth="1"/>
    <col min="5128" max="5378" width="11.42578125" style="43"/>
    <col min="5379" max="5382" width="15.7109375" style="43" customWidth="1"/>
    <col min="5383" max="5383" width="14.7109375" style="43" customWidth="1"/>
    <col min="5384" max="5634" width="11.42578125" style="43"/>
    <col min="5635" max="5638" width="15.7109375" style="43" customWidth="1"/>
    <col min="5639" max="5639" width="14.7109375" style="43" customWidth="1"/>
    <col min="5640" max="5890" width="11.42578125" style="43"/>
    <col min="5891" max="5894" width="15.7109375" style="43" customWidth="1"/>
    <col min="5895" max="5895" width="14.7109375" style="43" customWidth="1"/>
    <col min="5896" max="6146" width="11.42578125" style="43"/>
    <col min="6147" max="6150" width="15.7109375" style="43" customWidth="1"/>
    <col min="6151" max="6151" width="14.7109375" style="43" customWidth="1"/>
    <col min="6152" max="6402" width="11.42578125" style="43"/>
    <col min="6403" max="6406" width="15.7109375" style="43" customWidth="1"/>
    <col min="6407" max="6407" width="14.7109375" style="43" customWidth="1"/>
    <col min="6408" max="6658" width="11.42578125" style="43"/>
    <col min="6659" max="6662" width="15.7109375" style="43" customWidth="1"/>
    <col min="6663" max="6663" width="14.7109375" style="43" customWidth="1"/>
    <col min="6664" max="6914" width="11.42578125" style="43"/>
    <col min="6915" max="6918" width="15.7109375" style="43" customWidth="1"/>
    <col min="6919" max="6919" width="14.7109375" style="43" customWidth="1"/>
    <col min="6920" max="7170" width="11.42578125" style="43"/>
    <col min="7171" max="7174" width="15.7109375" style="43" customWidth="1"/>
    <col min="7175" max="7175" width="14.7109375" style="43" customWidth="1"/>
    <col min="7176" max="7426" width="11.42578125" style="43"/>
    <col min="7427" max="7430" width="15.7109375" style="43" customWidth="1"/>
    <col min="7431" max="7431" width="14.7109375" style="43" customWidth="1"/>
    <col min="7432" max="7682" width="11.42578125" style="43"/>
    <col min="7683" max="7686" width="15.7109375" style="43" customWidth="1"/>
    <col min="7687" max="7687" width="14.7109375" style="43" customWidth="1"/>
    <col min="7688" max="7938" width="11.42578125" style="43"/>
    <col min="7939" max="7942" width="15.7109375" style="43" customWidth="1"/>
    <col min="7943" max="7943" width="14.7109375" style="43" customWidth="1"/>
    <col min="7944" max="8194" width="11.42578125" style="43"/>
    <col min="8195" max="8198" width="15.7109375" style="43" customWidth="1"/>
    <col min="8199" max="8199" width="14.7109375" style="43" customWidth="1"/>
    <col min="8200" max="8450" width="11.42578125" style="43"/>
    <col min="8451" max="8454" width="15.7109375" style="43" customWidth="1"/>
    <col min="8455" max="8455" width="14.7109375" style="43" customWidth="1"/>
    <col min="8456" max="8706" width="11.42578125" style="43"/>
    <col min="8707" max="8710" width="15.7109375" style="43" customWidth="1"/>
    <col min="8711" max="8711" width="14.7109375" style="43" customWidth="1"/>
    <col min="8712" max="8962" width="11.42578125" style="43"/>
    <col min="8963" max="8966" width="15.7109375" style="43" customWidth="1"/>
    <col min="8967" max="8967" width="14.7109375" style="43" customWidth="1"/>
    <col min="8968" max="9218" width="11.42578125" style="43"/>
    <col min="9219" max="9222" width="15.7109375" style="43" customWidth="1"/>
    <col min="9223" max="9223" width="14.7109375" style="43" customWidth="1"/>
    <col min="9224" max="9474" width="11.42578125" style="43"/>
    <col min="9475" max="9478" width="15.7109375" style="43" customWidth="1"/>
    <col min="9479" max="9479" width="14.7109375" style="43" customWidth="1"/>
    <col min="9480" max="9730" width="11.42578125" style="43"/>
    <col min="9731" max="9734" width="15.7109375" style="43" customWidth="1"/>
    <col min="9735" max="9735" width="14.7109375" style="43" customWidth="1"/>
    <col min="9736" max="9986" width="11.42578125" style="43"/>
    <col min="9987" max="9990" width="15.7109375" style="43" customWidth="1"/>
    <col min="9991" max="9991" width="14.7109375" style="43" customWidth="1"/>
    <col min="9992" max="10242" width="11.42578125" style="43"/>
    <col min="10243" max="10246" width="15.7109375" style="43" customWidth="1"/>
    <col min="10247" max="10247" width="14.7109375" style="43" customWidth="1"/>
    <col min="10248" max="10498" width="11.42578125" style="43"/>
    <col min="10499" max="10502" width="15.7109375" style="43" customWidth="1"/>
    <col min="10503" max="10503" width="14.7109375" style="43" customWidth="1"/>
    <col min="10504" max="10754" width="11.42578125" style="43"/>
    <col min="10755" max="10758" width="15.7109375" style="43" customWidth="1"/>
    <col min="10759" max="10759" width="14.7109375" style="43" customWidth="1"/>
    <col min="10760" max="11010" width="11.42578125" style="43"/>
    <col min="11011" max="11014" width="15.7109375" style="43" customWidth="1"/>
    <col min="11015" max="11015" width="14.7109375" style="43" customWidth="1"/>
    <col min="11016" max="11266" width="11.42578125" style="43"/>
    <col min="11267" max="11270" width="15.7109375" style="43" customWidth="1"/>
    <col min="11271" max="11271" width="14.7109375" style="43" customWidth="1"/>
    <col min="11272" max="11522" width="11.42578125" style="43"/>
    <col min="11523" max="11526" width="15.7109375" style="43" customWidth="1"/>
    <col min="11527" max="11527" width="14.7109375" style="43" customWidth="1"/>
    <col min="11528" max="11778" width="11.42578125" style="43"/>
    <col min="11779" max="11782" width="15.7109375" style="43" customWidth="1"/>
    <col min="11783" max="11783" width="14.7109375" style="43" customWidth="1"/>
    <col min="11784" max="12034" width="11.42578125" style="43"/>
    <col min="12035" max="12038" width="15.7109375" style="43" customWidth="1"/>
    <col min="12039" max="12039" width="14.7109375" style="43" customWidth="1"/>
    <col min="12040" max="12290" width="11.42578125" style="43"/>
    <col min="12291" max="12294" width="15.7109375" style="43" customWidth="1"/>
    <col min="12295" max="12295" width="14.7109375" style="43" customWidth="1"/>
    <col min="12296" max="12546" width="11.42578125" style="43"/>
    <col min="12547" max="12550" width="15.7109375" style="43" customWidth="1"/>
    <col min="12551" max="12551" width="14.7109375" style="43" customWidth="1"/>
    <col min="12552" max="12802" width="11.42578125" style="43"/>
    <col min="12803" max="12806" width="15.7109375" style="43" customWidth="1"/>
    <col min="12807" max="12807" width="14.7109375" style="43" customWidth="1"/>
    <col min="12808" max="13058" width="11.42578125" style="43"/>
    <col min="13059" max="13062" width="15.7109375" style="43" customWidth="1"/>
    <col min="13063" max="13063" width="14.7109375" style="43" customWidth="1"/>
    <col min="13064" max="13314" width="11.42578125" style="43"/>
    <col min="13315" max="13318" width="15.7109375" style="43" customWidth="1"/>
    <col min="13319" max="13319" width="14.7109375" style="43" customWidth="1"/>
    <col min="13320" max="13570" width="11.42578125" style="43"/>
    <col min="13571" max="13574" width="15.7109375" style="43" customWidth="1"/>
    <col min="13575" max="13575" width="14.7109375" style="43" customWidth="1"/>
    <col min="13576" max="13826" width="11.42578125" style="43"/>
    <col min="13827" max="13830" width="15.7109375" style="43" customWidth="1"/>
    <col min="13831" max="13831" width="14.7109375" style="43" customWidth="1"/>
    <col min="13832" max="14082" width="11.42578125" style="43"/>
    <col min="14083" max="14086" width="15.7109375" style="43" customWidth="1"/>
    <col min="14087" max="14087" width="14.7109375" style="43" customWidth="1"/>
    <col min="14088" max="14338" width="11.42578125" style="43"/>
    <col min="14339" max="14342" width="15.7109375" style="43" customWidth="1"/>
    <col min="14343" max="14343" width="14.7109375" style="43" customWidth="1"/>
    <col min="14344" max="14594" width="11.42578125" style="43"/>
    <col min="14595" max="14598" width="15.7109375" style="43" customWidth="1"/>
    <col min="14599" max="14599" width="14.7109375" style="43" customWidth="1"/>
    <col min="14600" max="14850" width="11.42578125" style="43"/>
    <col min="14851" max="14854" width="15.7109375" style="43" customWidth="1"/>
    <col min="14855" max="14855" width="14.7109375" style="43" customWidth="1"/>
    <col min="14856" max="15106" width="11.42578125" style="43"/>
    <col min="15107" max="15110" width="15.7109375" style="43" customWidth="1"/>
    <col min="15111" max="15111" width="14.7109375" style="43" customWidth="1"/>
    <col min="15112" max="15362" width="11.42578125" style="43"/>
    <col min="15363" max="15366" width="15.7109375" style="43" customWidth="1"/>
    <col min="15367" max="15367" width="14.7109375" style="43" customWidth="1"/>
    <col min="15368" max="15618" width="11.42578125" style="43"/>
    <col min="15619" max="15622" width="15.7109375" style="43" customWidth="1"/>
    <col min="15623" max="15623" width="14.7109375" style="43" customWidth="1"/>
    <col min="15624" max="15874" width="11.42578125" style="43"/>
    <col min="15875" max="15878" width="15.7109375" style="43" customWidth="1"/>
    <col min="15879" max="15879" width="14.7109375" style="43" customWidth="1"/>
    <col min="15880" max="16130" width="11.42578125" style="43"/>
    <col min="16131" max="16134" width="15.7109375" style="43" customWidth="1"/>
    <col min="16135" max="16135" width="14.7109375" style="43" customWidth="1"/>
    <col min="16136" max="16384" width="11.42578125" style="43"/>
  </cols>
  <sheetData>
    <row r="1" spans="1:8" ht="49.9" customHeight="1">
      <c r="A1" s="82" t="s">
        <v>613</v>
      </c>
      <c r="B1" s="82"/>
      <c r="C1" s="82"/>
      <c r="D1" s="82"/>
      <c r="E1" s="82"/>
      <c r="F1" s="82"/>
      <c r="G1" s="82"/>
      <c r="H1" s="81"/>
    </row>
    <row r="21" spans="1:7">
      <c r="C21" s="150"/>
    </row>
    <row r="29" spans="1:7">
      <c r="A29" s="969"/>
    </row>
    <row r="30" spans="1:7" ht="13.5" thickBot="1"/>
    <row r="31" spans="1:7" ht="34.9" customHeight="1" thickBot="1">
      <c r="A31" s="927" t="s">
        <v>518</v>
      </c>
      <c r="B31" s="631" t="s">
        <v>523</v>
      </c>
      <c r="C31" s="631" t="s">
        <v>522</v>
      </c>
      <c r="D31" s="631" t="s">
        <v>297</v>
      </c>
      <c r="G31"/>
    </row>
    <row r="32" spans="1:7" ht="18" customHeight="1">
      <c r="A32" s="356">
        <v>2009</v>
      </c>
      <c r="B32" s="237">
        <v>111037.303</v>
      </c>
      <c r="C32" s="239">
        <v>-285706.97100000002</v>
      </c>
      <c r="D32" s="237">
        <f>B32+C32</f>
        <v>-174669.66800000001</v>
      </c>
      <c r="G32"/>
    </row>
    <row r="33" spans="1:7" ht="18" customHeight="1">
      <c r="A33" s="357">
        <v>2010</v>
      </c>
      <c r="B33" s="240">
        <v>96576.254000000001</v>
      </c>
      <c r="C33" s="241">
        <v>-242527.91</v>
      </c>
      <c r="D33" s="240">
        <f t="shared" ref="D33:D39" si="0">B33+C33</f>
        <v>-145951.65600000002</v>
      </c>
      <c r="G33"/>
    </row>
    <row r="34" spans="1:7" ht="18" customHeight="1">
      <c r="A34" s="357">
        <v>2011</v>
      </c>
      <c r="B34" s="240">
        <v>90014.588000000003</v>
      </c>
      <c r="C34" s="241">
        <v>-224438.011</v>
      </c>
      <c r="D34" s="240">
        <f t="shared" si="0"/>
        <v>-134423.42300000001</v>
      </c>
      <c r="G34"/>
    </row>
    <row r="35" spans="1:7" ht="18" customHeight="1">
      <c r="A35" s="357">
        <v>2012</v>
      </c>
      <c r="B35" s="240">
        <v>126538.98699999999</v>
      </c>
      <c r="C35" s="241">
        <v>-219516.481</v>
      </c>
      <c r="D35" s="240">
        <f t="shared" si="0"/>
        <v>-92977.494000000006</v>
      </c>
      <c r="G35"/>
    </row>
    <row r="36" spans="1:7" ht="18" customHeight="1">
      <c r="A36" s="357">
        <v>2013</v>
      </c>
      <c r="B36" s="240">
        <v>89274.188999999998</v>
      </c>
      <c r="C36" s="241">
        <v>-217318.717</v>
      </c>
      <c r="D36" s="240">
        <f t="shared" si="0"/>
        <v>-128044.52800000001</v>
      </c>
      <c r="G36"/>
    </row>
    <row r="37" spans="1:7" ht="18" customHeight="1">
      <c r="A37" s="357">
        <v>2014</v>
      </c>
      <c r="B37" s="240">
        <v>90756.111000000004</v>
      </c>
      <c r="C37" s="241">
        <v>-189377.902</v>
      </c>
      <c r="D37" s="240">
        <f t="shared" si="0"/>
        <v>-98621.790999999997</v>
      </c>
      <c r="G37"/>
    </row>
    <row r="38" spans="1:7" ht="18" customHeight="1">
      <c r="A38" s="357">
        <v>2015</v>
      </c>
      <c r="B38" s="240">
        <v>109397.39200000001</v>
      </c>
      <c r="C38" s="241">
        <v>-185305.11</v>
      </c>
      <c r="D38" s="240">
        <f t="shared" si="0"/>
        <v>-75907.717999999979</v>
      </c>
      <c r="G38"/>
    </row>
    <row r="39" spans="1:7" ht="18" customHeight="1">
      <c r="A39" s="357">
        <v>2016</v>
      </c>
      <c r="B39" s="240">
        <v>124091.908</v>
      </c>
      <c r="C39" s="241">
        <v>-193818.82199999999</v>
      </c>
      <c r="D39" s="240">
        <f t="shared" si="0"/>
        <v>-69726.91399999999</v>
      </c>
      <c r="G39"/>
    </row>
    <row r="40" spans="1:7" ht="18" customHeight="1">
      <c r="A40" s="357">
        <v>2017</v>
      </c>
      <c r="B40" s="240">
        <v>155476</v>
      </c>
      <c r="C40" s="241">
        <v>-177028</v>
      </c>
      <c r="D40" s="241">
        <f t="shared" ref="D40:D41" si="1">B40+C40</f>
        <v>-21552</v>
      </c>
      <c r="G40"/>
    </row>
    <row r="41" spans="1:7" ht="18" customHeight="1" thickBot="1">
      <c r="A41" s="358">
        <v>2018</v>
      </c>
      <c r="B41" s="238">
        <v>177646</v>
      </c>
      <c r="C41" s="242">
        <v>-178609</v>
      </c>
      <c r="D41" s="242">
        <f t="shared" si="1"/>
        <v>-963</v>
      </c>
      <c r="G41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selection activeCell="O25" sqref="O25"/>
    </sheetView>
  </sheetViews>
  <sheetFormatPr baseColWidth="10" defaultRowHeight="12.75"/>
  <cols>
    <col min="1" max="1" width="26.5703125" style="43" customWidth="1"/>
    <col min="2" max="3" width="16.42578125" style="43" customWidth="1"/>
    <col min="4" max="4" width="2.28515625" style="43" customWidth="1"/>
    <col min="5" max="5" width="12.140625" style="43" customWidth="1"/>
    <col min="6" max="6" width="12.42578125" style="43" customWidth="1"/>
    <col min="7" max="255" width="11.42578125" style="43"/>
    <col min="256" max="256" width="10.85546875" style="43" customWidth="1"/>
    <col min="257" max="257" width="19.85546875" style="43" customWidth="1"/>
    <col min="258" max="260" width="17.7109375" style="43" customWidth="1"/>
    <col min="261" max="511" width="11.42578125" style="43"/>
    <col min="512" max="512" width="10.85546875" style="43" customWidth="1"/>
    <col min="513" max="513" width="19.85546875" style="43" customWidth="1"/>
    <col min="514" max="516" width="17.7109375" style="43" customWidth="1"/>
    <col min="517" max="767" width="11.42578125" style="43"/>
    <col min="768" max="768" width="10.85546875" style="43" customWidth="1"/>
    <col min="769" max="769" width="19.85546875" style="43" customWidth="1"/>
    <col min="770" max="772" width="17.7109375" style="43" customWidth="1"/>
    <col min="773" max="1023" width="11.42578125" style="43"/>
    <col min="1024" max="1024" width="10.85546875" style="43" customWidth="1"/>
    <col min="1025" max="1025" width="19.85546875" style="43" customWidth="1"/>
    <col min="1026" max="1028" width="17.7109375" style="43" customWidth="1"/>
    <col min="1029" max="1279" width="11.42578125" style="43"/>
    <col min="1280" max="1280" width="10.85546875" style="43" customWidth="1"/>
    <col min="1281" max="1281" width="19.85546875" style="43" customWidth="1"/>
    <col min="1282" max="1284" width="17.7109375" style="43" customWidth="1"/>
    <col min="1285" max="1535" width="11.42578125" style="43"/>
    <col min="1536" max="1536" width="10.85546875" style="43" customWidth="1"/>
    <col min="1537" max="1537" width="19.85546875" style="43" customWidth="1"/>
    <col min="1538" max="1540" width="17.7109375" style="43" customWidth="1"/>
    <col min="1541" max="1791" width="11.42578125" style="43"/>
    <col min="1792" max="1792" width="10.85546875" style="43" customWidth="1"/>
    <col min="1793" max="1793" width="19.85546875" style="43" customWidth="1"/>
    <col min="1794" max="1796" width="17.7109375" style="43" customWidth="1"/>
    <col min="1797" max="2047" width="11.42578125" style="43"/>
    <col min="2048" max="2048" width="10.85546875" style="43" customWidth="1"/>
    <col min="2049" max="2049" width="19.85546875" style="43" customWidth="1"/>
    <col min="2050" max="2052" width="17.7109375" style="43" customWidth="1"/>
    <col min="2053" max="2303" width="11.42578125" style="43"/>
    <col min="2304" max="2304" width="10.85546875" style="43" customWidth="1"/>
    <col min="2305" max="2305" width="19.85546875" style="43" customWidth="1"/>
    <col min="2306" max="2308" width="17.7109375" style="43" customWidth="1"/>
    <col min="2309" max="2559" width="11.42578125" style="43"/>
    <col min="2560" max="2560" width="10.85546875" style="43" customWidth="1"/>
    <col min="2561" max="2561" width="19.85546875" style="43" customWidth="1"/>
    <col min="2562" max="2564" width="17.7109375" style="43" customWidth="1"/>
    <col min="2565" max="2815" width="11.42578125" style="43"/>
    <col min="2816" max="2816" width="10.85546875" style="43" customWidth="1"/>
    <col min="2817" max="2817" width="19.85546875" style="43" customWidth="1"/>
    <col min="2818" max="2820" width="17.7109375" style="43" customWidth="1"/>
    <col min="2821" max="3071" width="11.42578125" style="43"/>
    <col min="3072" max="3072" width="10.85546875" style="43" customWidth="1"/>
    <col min="3073" max="3073" width="19.85546875" style="43" customWidth="1"/>
    <col min="3074" max="3076" width="17.7109375" style="43" customWidth="1"/>
    <col min="3077" max="3327" width="11.42578125" style="43"/>
    <col min="3328" max="3328" width="10.85546875" style="43" customWidth="1"/>
    <col min="3329" max="3329" width="19.85546875" style="43" customWidth="1"/>
    <col min="3330" max="3332" width="17.7109375" style="43" customWidth="1"/>
    <col min="3333" max="3583" width="11.42578125" style="43"/>
    <col min="3584" max="3584" width="10.85546875" style="43" customWidth="1"/>
    <col min="3585" max="3585" width="19.85546875" style="43" customWidth="1"/>
    <col min="3586" max="3588" width="17.7109375" style="43" customWidth="1"/>
    <col min="3589" max="3839" width="11.42578125" style="43"/>
    <col min="3840" max="3840" width="10.85546875" style="43" customWidth="1"/>
    <col min="3841" max="3841" width="19.85546875" style="43" customWidth="1"/>
    <col min="3842" max="3844" width="17.7109375" style="43" customWidth="1"/>
    <col min="3845" max="4095" width="11.42578125" style="43"/>
    <col min="4096" max="4096" width="10.85546875" style="43" customWidth="1"/>
    <col min="4097" max="4097" width="19.85546875" style="43" customWidth="1"/>
    <col min="4098" max="4100" width="17.7109375" style="43" customWidth="1"/>
    <col min="4101" max="4351" width="11.42578125" style="43"/>
    <col min="4352" max="4352" width="10.85546875" style="43" customWidth="1"/>
    <col min="4353" max="4353" width="19.85546875" style="43" customWidth="1"/>
    <col min="4354" max="4356" width="17.7109375" style="43" customWidth="1"/>
    <col min="4357" max="4607" width="11.42578125" style="43"/>
    <col min="4608" max="4608" width="10.85546875" style="43" customWidth="1"/>
    <col min="4609" max="4609" width="19.85546875" style="43" customWidth="1"/>
    <col min="4610" max="4612" width="17.7109375" style="43" customWidth="1"/>
    <col min="4613" max="4863" width="11.42578125" style="43"/>
    <col min="4864" max="4864" width="10.85546875" style="43" customWidth="1"/>
    <col min="4865" max="4865" width="19.85546875" style="43" customWidth="1"/>
    <col min="4866" max="4868" width="17.7109375" style="43" customWidth="1"/>
    <col min="4869" max="5119" width="11.42578125" style="43"/>
    <col min="5120" max="5120" width="10.85546875" style="43" customWidth="1"/>
    <col min="5121" max="5121" width="19.85546875" style="43" customWidth="1"/>
    <col min="5122" max="5124" width="17.7109375" style="43" customWidth="1"/>
    <col min="5125" max="5375" width="11.42578125" style="43"/>
    <col min="5376" max="5376" width="10.85546875" style="43" customWidth="1"/>
    <col min="5377" max="5377" width="19.85546875" style="43" customWidth="1"/>
    <col min="5378" max="5380" width="17.7109375" style="43" customWidth="1"/>
    <col min="5381" max="5631" width="11.42578125" style="43"/>
    <col min="5632" max="5632" width="10.85546875" style="43" customWidth="1"/>
    <col min="5633" max="5633" width="19.85546875" style="43" customWidth="1"/>
    <col min="5634" max="5636" width="17.7109375" style="43" customWidth="1"/>
    <col min="5637" max="5887" width="11.42578125" style="43"/>
    <col min="5888" max="5888" width="10.85546875" style="43" customWidth="1"/>
    <col min="5889" max="5889" width="19.85546875" style="43" customWidth="1"/>
    <col min="5890" max="5892" width="17.7109375" style="43" customWidth="1"/>
    <col min="5893" max="6143" width="11.42578125" style="43"/>
    <col min="6144" max="6144" width="10.85546875" style="43" customWidth="1"/>
    <col min="6145" max="6145" width="19.85546875" style="43" customWidth="1"/>
    <col min="6146" max="6148" width="17.7109375" style="43" customWidth="1"/>
    <col min="6149" max="6399" width="11.42578125" style="43"/>
    <col min="6400" max="6400" width="10.85546875" style="43" customWidth="1"/>
    <col min="6401" max="6401" width="19.85546875" style="43" customWidth="1"/>
    <col min="6402" max="6404" width="17.7109375" style="43" customWidth="1"/>
    <col min="6405" max="6655" width="11.42578125" style="43"/>
    <col min="6656" max="6656" width="10.85546875" style="43" customWidth="1"/>
    <col min="6657" max="6657" width="19.85546875" style="43" customWidth="1"/>
    <col min="6658" max="6660" width="17.7109375" style="43" customWidth="1"/>
    <col min="6661" max="6911" width="11.42578125" style="43"/>
    <col min="6912" max="6912" width="10.85546875" style="43" customWidth="1"/>
    <col min="6913" max="6913" width="19.85546875" style="43" customWidth="1"/>
    <col min="6914" max="6916" width="17.7109375" style="43" customWidth="1"/>
    <col min="6917" max="7167" width="11.42578125" style="43"/>
    <col min="7168" max="7168" width="10.85546875" style="43" customWidth="1"/>
    <col min="7169" max="7169" width="19.85546875" style="43" customWidth="1"/>
    <col min="7170" max="7172" width="17.7109375" style="43" customWidth="1"/>
    <col min="7173" max="7423" width="11.42578125" style="43"/>
    <col min="7424" max="7424" width="10.85546875" style="43" customWidth="1"/>
    <col min="7425" max="7425" width="19.85546875" style="43" customWidth="1"/>
    <col min="7426" max="7428" width="17.7109375" style="43" customWidth="1"/>
    <col min="7429" max="7679" width="11.42578125" style="43"/>
    <col min="7680" max="7680" width="10.85546875" style="43" customWidth="1"/>
    <col min="7681" max="7681" width="19.85546875" style="43" customWidth="1"/>
    <col min="7682" max="7684" width="17.7109375" style="43" customWidth="1"/>
    <col min="7685" max="7935" width="11.42578125" style="43"/>
    <col min="7936" max="7936" width="10.85546875" style="43" customWidth="1"/>
    <col min="7937" max="7937" width="19.85546875" style="43" customWidth="1"/>
    <col min="7938" max="7940" width="17.7109375" style="43" customWidth="1"/>
    <col min="7941" max="8191" width="11.42578125" style="43"/>
    <col min="8192" max="8192" width="10.85546875" style="43" customWidth="1"/>
    <col min="8193" max="8193" width="19.85546875" style="43" customWidth="1"/>
    <col min="8194" max="8196" width="17.7109375" style="43" customWidth="1"/>
    <col min="8197" max="8447" width="11.42578125" style="43"/>
    <col min="8448" max="8448" width="10.85546875" style="43" customWidth="1"/>
    <col min="8449" max="8449" width="19.85546875" style="43" customWidth="1"/>
    <col min="8450" max="8452" width="17.7109375" style="43" customWidth="1"/>
    <col min="8453" max="8703" width="11.42578125" style="43"/>
    <col min="8704" max="8704" width="10.85546875" style="43" customWidth="1"/>
    <col min="8705" max="8705" width="19.85546875" style="43" customWidth="1"/>
    <col min="8706" max="8708" width="17.7109375" style="43" customWidth="1"/>
    <col min="8709" max="8959" width="11.42578125" style="43"/>
    <col min="8960" max="8960" width="10.85546875" style="43" customWidth="1"/>
    <col min="8961" max="8961" width="19.85546875" style="43" customWidth="1"/>
    <col min="8962" max="8964" width="17.7109375" style="43" customWidth="1"/>
    <col min="8965" max="9215" width="11.42578125" style="43"/>
    <col min="9216" max="9216" width="10.85546875" style="43" customWidth="1"/>
    <col min="9217" max="9217" width="19.85546875" style="43" customWidth="1"/>
    <col min="9218" max="9220" width="17.7109375" style="43" customWidth="1"/>
    <col min="9221" max="9471" width="11.42578125" style="43"/>
    <col min="9472" max="9472" width="10.85546875" style="43" customWidth="1"/>
    <col min="9473" max="9473" width="19.85546875" style="43" customWidth="1"/>
    <col min="9474" max="9476" width="17.7109375" style="43" customWidth="1"/>
    <col min="9477" max="9727" width="11.42578125" style="43"/>
    <col min="9728" max="9728" width="10.85546875" style="43" customWidth="1"/>
    <col min="9729" max="9729" width="19.85546875" style="43" customWidth="1"/>
    <col min="9730" max="9732" width="17.7109375" style="43" customWidth="1"/>
    <col min="9733" max="9983" width="11.42578125" style="43"/>
    <col min="9984" max="9984" width="10.85546875" style="43" customWidth="1"/>
    <col min="9985" max="9985" width="19.85546875" style="43" customWidth="1"/>
    <col min="9986" max="9988" width="17.7109375" style="43" customWidth="1"/>
    <col min="9989" max="10239" width="11.42578125" style="43"/>
    <col min="10240" max="10240" width="10.85546875" style="43" customWidth="1"/>
    <col min="10241" max="10241" width="19.85546875" style="43" customWidth="1"/>
    <col min="10242" max="10244" width="17.7109375" style="43" customWidth="1"/>
    <col min="10245" max="10495" width="11.42578125" style="43"/>
    <col min="10496" max="10496" width="10.85546875" style="43" customWidth="1"/>
    <col min="10497" max="10497" width="19.85546875" style="43" customWidth="1"/>
    <col min="10498" max="10500" width="17.7109375" style="43" customWidth="1"/>
    <col min="10501" max="10751" width="11.42578125" style="43"/>
    <col min="10752" max="10752" width="10.85546875" style="43" customWidth="1"/>
    <col min="10753" max="10753" width="19.85546875" style="43" customWidth="1"/>
    <col min="10754" max="10756" width="17.7109375" style="43" customWidth="1"/>
    <col min="10757" max="11007" width="11.42578125" style="43"/>
    <col min="11008" max="11008" width="10.85546875" style="43" customWidth="1"/>
    <col min="11009" max="11009" width="19.85546875" style="43" customWidth="1"/>
    <col min="11010" max="11012" width="17.7109375" style="43" customWidth="1"/>
    <col min="11013" max="11263" width="11.42578125" style="43"/>
    <col min="11264" max="11264" width="10.85546875" style="43" customWidth="1"/>
    <col min="11265" max="11265" width="19.85546875" style="43" customWidth="1"/>
    <col min="11266" max="11268" width="17.7109375" style="43" customWidth="1"/>
    <col min="11269" max="11519" width="11.42578125" style="43"/>
    <col min="11520" max="11520" width="10.85546875" style="43" customWidth="1"/>
    <col min="11521" max="11521" width="19.85546875" style="43" customWidth="1"/>
    <col min="11522" max="11524" width="17.7109375" style="43" customWidth="1"/>
    <col min="11525" max="11775" width="11.42578125" style="43"/>
    <col min="11776" max="11776" width="10.85546875" style="43" customWidth="1"/>
    <col min="11777" max="11777" width="19.85546875" style="43" customWidth="1"/>
    <col min="11778" max="11780" width="17.7109375" style="43" customWidth="1"/>
    <col min="11781" max="12031" width="11.42578125" style="43"/>
    <col min="12032" max="12032" width="10.85546875" style="43" customWidth="1"/>
    <col min="12033" max="12033" width="19.85546875" style="43" customWidth="1"/>
    <col min="12034" max="12036" width="17.7109375" style="43" customWidth="1"/>
    <col min="12037" max="12287" width="11.42578125" style="43"/>
    <col min="12288" max="12288" width="10.85546875" style="43" customWidth="1"/>
    <col min="12289" max="12289" width="19.85546875" style="43" customWidth="1"/>
    <col min="12290" max="12292" width="17.7109375" style="43" customWidth="1"/>
    <col min="12293" max="12543" width="11.42578125" style="43"/>
    <col min="12544" max="12544" width="10.85546875" style="43" customWidth="1"/>
    <col min="12545" max="12545" width="19.85546875" style="43" customWidth="1"/>
    <col min="12546" max="12548" width="17.7109375" style="43" customWidth="1"/>
    <col min="12549" max="12799" width="11.42578125" style="43"/>
    <col min="12800" max="12800" width="10.85546875" style="43" customWidth="1"/>
    <col min="12801" max="12801" width="19.85546875" style="43" customWidth="1"/>
    <col min="12802" max="12804" width="17.7109375" style="43" customWidth="1"/>
    <col min="12805" max="13055" width="11.42578125" style="43"/>
    <col min="13056" max="13056" width="10.85546875" style="43" customWidth="1"/>
    <col min="13057" max="13057" width="19.85546875" style="43" customWidth="1"/>
    <col min="13058" max="13060" width="17.7109375" style="43" customWidth="1"/>
    <col min="13061" max="13311" width="11.42578125" style="43"/>
    <col min="13312" max="13312" width="10.85546875" style="43" customWidth="1"/>
    <col min="13313" max="13313" width="19.85546875" style="43" customWidth="1"/>
    <col min="13314" max="13316" width="17.7109375" style="43" customWidth="1"/>
    <col min="13317" max="13567" width="11.42578125" style="43"/>
    <col min="13568" max="13568" width="10.85546875" style="43" customWidth="1"/>
    <col min="13569" max="13569" width="19.85546875" style="43" customWidth="1"/>
    <col min="13570" max="13572" width="17.7109375" style="43" customWidth="1"/>
    <col min="13573" max="13823" width="11.42578125" style="43"/>
    <col min="13824" max="13824" width="10.85546875" style="43" customWidth="1"/>
    <col min="13825" max="13825" width="19.85546875" style="43" customWidth="1"/>
    <col min="13826" max="13828" width="17.7109375" style="43" customWidth="1"/>
    <col min="13829" max="14079" width="11.42578125" style="43"/>
    <col min="14080" max="14080" width="10.85546875" style="43" customWidth="1"/>
    <col min="14081" max="14081" width="19.85546875" style="43" customWidth="1"/>
    <col min="14082" max="14084" width="17.7109375" style="43" customWidth="1"/>
    <col min="14085" max="14335" width="11.42578125" style="43"/>
    <col min="14336" max="14336" width="10.85546875" style="43" customWidth="1"/>
    <col min="14337" max="14337" width="19.85546875" style="43" customWidth="1"/>
    <col min="14338" max="14340" width="17.7109375" style="43" customWidth="1"/>
    <col min="14341" max="14591" width="11.42578125" style="43"/>
    <col min="14592" max="14592" width="10.85546875" style="43" customWidth="1"/>
    <col min="14593" max="14593" width="19.85546875" style="43" customWidth="1"/>
    <col min="14594" max="14596" width="17.7109375" style="43" customWidth="1"/>
    <col min="14597" max="14847" width="11.42578125" style="43"/>
    <col min="14848" max="14848" width="10.85546875" style="43" customWidth="1"/>
    <col min="14849" max="14849" width="19.85546875" style="43" customWidth="1"/>
    <col min="14850" max="14852" width="17.7109375" style="43" customWidth="1"/>
    <col min="14853" max="15103" width="11.42578125" style="43"/>
    <col min="15104" max="15104" width="10.85546875" style="43" customWidth="1"/>
    <col min="15105" max="15105" width="19.85546875" style="43" customWidth="1"/>
    <col min="15106" max="15108" width="17.7109375" style="43" customWidth="1"/>
    <col min="15109" max="15359" width="11.42578125" style="43"/>
    <col min="15360" max="15360" width="10.85546875" style="43" customWidth="1"/>
    <col min="15361" max="15361" width="19.85546875" style="43" customWidth="1"/>
    <col min="15362" max="15364" width="17.7109375" style="43" customWidth="1"/>
    <col min="15365" max="15615" width="11.42578125" style="43"/>
    <col min="15616" max="15616" width="10.85546875" style="43" customWidth="1"/>
    <col min="15617" max="15617" width="19.85546875" style="43" customWidth="1"/>
    <col min="15618" max="15620" width="17.7109375" style="43" customWidth="1"/>
    <col min="15621" max="15871" width="11.42578125" style="43"/>
    <col min="15872" max="15872" width="10.85546875" style="43" customWidth="1"/>
    <col min="15873" max="15873" width="19.85546875" style="43" customWidth="1"/>
    <col min="15874" max="15876" width="17.7109375" style="43" customWidth="1"/>
    <col min="15877" max="16127" width="11.42578125" style="43"/>
    <col min="16128" max="16128" width="10.85546875" style="43" customWidth="1"/>
    <col min="16129" max="16129" width="19.85546875" style="43" customWidth="1"/>
    <col min="16130" max="16132" width="17.7109375" style="43" customWidth="1"/>
    <col min="16133" max="16384" width="11.42578125" style="43"/>
  </cols>
  <sheetData>
    <row r="1" spans="1:7" ht="59.45" customHeight="1" thickBot="1">
      <c r="A1" s="82" t="s">
        <v>612</v>
      </c>
      <c r="B1" s="82"/>
      <c r="C1" s="82"/>
      <c r="D1" s="82"/>
      <c r="E1" s="82"/>
      <c r="F1" s="81"/>
      <c r="G1" s="81"/>
    </row>
    <row r="2" spans="1:7" ht="15.75" thickBot="1">
      <c r="E2" s="1112" t="s">
        <v>639</v>
      </c>
      <c r="F2" s="1112"/>
    </row>
    <row r="3" spans="1:7" ht="34.9" customHeight="1" thickBot="1">
      <c r="A3" s="151"/>
      <c r="B3" s="631" t="s">
        <v>674</v>
      </c>
      <c r="C3" s="633" t="s">
        <v>675</v>
      </c>
      <c r="E3" s="647" t="s">
        <v>43</v>
      </c>
      <c r="F3" s="663" t="s">
        <v>1</v>
      </c>
    </row>
    <row r="4" spans="1:7" ht="19.899999999999999" customHeight="1">
      <c r="A4" s="660" t="s">
        <v>298</v>
      </c>
      <c r="B4" s="251">
        <v>6523</v>
      </c>
      <c r="C4" s="251">
        <v>5769</v>
      </c>
      <c r="E4" s="664">
        <f>C4-B4</f>
        <v>-754</v>
      </c>
      <c r="F4" s="928">
        <f>C4/B4-1</f>
        <v>-0.11559098574275639</v>
      </c>
    </row>
    <row r="5" spans="1:7" ht="19.899999999999999" customHeight="1" thickBot="1">
      <c r="A5" s="661" t="s">
        <v>456</v>
      </c>
      <c r="B5" s="252">
        <v>39862</v>
      </c>
      <c r="C5" s="252">
        <v>37513.165000000001</v>
      </c>
      <c r="E5" s="665">
        <f>C5-B5</f>
        <v>-2348.8349999999991</v>
      </c>
      <c r="F5" s="929">
        <f>C5/B5-1</f>
        <v>-5.8924163363604398E-2</v>
      </c>
    </row>
    <row r="8" spans="1:7">
      <c r="A8" s="83"/>
    </row>
  </sheetData>
  <mergeCells count="1">
    <mergeCell ref="E2:F2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>
      <selection activeCell="O25" sqref="O25"/>
    </sheetView>
  </sheetViews>
  <sheetFormatPr baseColWidth="10" defaultRowHeight="12.75"/>
  <cols>
    <col min="1" max="1" width="41.140625" style="43" customWidth="1"/>
    <col min="2" max="2" width="12.7109375" style="43" customWidth="1"/>
    <col min="3" max="3" width="11.28515625" style="43" customWidth="1"/>
    <col min="4" max="4" width="2.28515625" style="43" customWidth="1"/>
    <col min="5" max="5" width="12.42578125" style="9" customWidth="1"/>
    <col min="6" max="6" width="12.85546875" style="9" customWidth="1"/>
    <col min="7" max="256" width="11.42578125" style="43"/>
    <col min="257" max="257" width="42.28515625" style="43" customWidth="1"/>
    <col min="258" max="259" width="15.7109375" style="43" customWidth="1"/>
    <col min="260" max="260" width="4.7109375" style="43" customWidth="1"/>
    <col min="261" max="262" width="14.7109375" style="43" customWidth="1"/>
    <col min="263" max="512" width="11.42578125" style="43"/>
    <col min="513" max="513" width="42.28515625" style="43" customWidth="1"/>
    <col min="514" max="515" width="15.7109375" style="43" customWidth="1"/>
    <col min="516" max="516" width="4.7109375" style="43" customWidth="1"/>
    <col min="517" max="518" width="14.7109375" style="43" customWidth="1"/>
    <col min="519" max="768" width="11.42578125" style="43"/>
    <col min="769" max="769" width="42.28515625" style="43" customWidth="1"/>
    <col min="770" max="771" width="15.7109375" style="43" customWidth="1"/>
    <col min="772" max="772" width="4.7109375" style="43" customWidth="1"/>
    <col min="773" max="774" width="14.7109375" style="43" customWidth="1"/>
    <col min="775" max="1024" width="11.42578125" style="43"/>
    <col min="1025" max="1025" width="42.28515625" style="43" customWidth="1"/>
    <col min="1026" max="1027" width="15.7109375" style="43" customWidth="1"/>
    <col min="1028" max="1028" width="4.7109375" style="43" customWidth="1"/>
    <col min="1029" max="1030" width="14.7109375" style="43" customWidth="1"/>
    <col min="1031" max="1280" width="11.42578125" style="43"/>
    <col min="1281" max="1281" width="42.28515625" style="43" customWidth="1"/>
    <col min="1282" max="1283" width="15.7109375" style="43" customWidth="1"/>
    <col min="1284" max="1284" width="4.7109375" style="43" customWidth="1"/>
    <col min="1285" max="1286" width="14.7109375" style="43" customWidth="1"/>
    <col min="1287" max="1536" width="11.42578125" style="43"/>
    <col min="1537" max="1537" width="42.28515625" style="43" customWidth="1"/>
    <col min="1538" max="1539" width="15.7109375" style="43" customWidth="1"/>
    <col min="1540" max="1540" width="4.7109375" style="43" customWidth="1"/>
    <col min="1541" max="1542" width="14.7109375" style="43" customWidth="1"/>
    <col min="1543" max="1792" width="11.42578125" style="43"/>
    <col min="1793" max="1793" width="42.28515625" style="43" customWidth="1"/>
    <col min="1794" max="1795" width="15.7109375" style="43" customWidth="1"/>
    <col min="1796" max="1796" width="4.7109375" style="43" customWidth="1"/>
    <col min="1797" max="1798" width="14.7109375" style="43" customWidth="1"/>
    <col min="1799" max="2048" width="11.42578125" style="43"/>
    <col min="2049" max="2049" width="42.28515625" style="43" customWidth="1"/>
    <col min="2050" max="2051" width="15.7109375" style="43" customWidth="1"/>
    <col min="2052" max="2052" width="4.7109375" style="43" customWidth="1"/>
    <col min="2053" max="2054" width="14.7109375" style="43" customWidth="1"/>
    <col min="2055" max="2304" width="11.42578125" style="43"/>
    <col min="2305" max="2305" width="42.28515625" style="43" customWidth="1"/>
    <col min="2306" max="2307" width="15.7109375" style="43" customWidth="1"/>
    <col min="2308" max="2308" width="4.7109375" style="43" customWidth="1"/>
    <col min="2309" max="2310" width="14.7109375" style="43" customWidth="1"/>
    <col min="2311" max="2560" width="11.42578125" style="43"/>
    <col min="2561" max="2561" width="42.28515625" style="43" customWidth="1"/>
    <col min="2562" max="2563" width="15.7109375" style="43" customWidth="1"/>
    <col min="2564" max="2564" width="4.7109375" style="43" customWidth="1"/>
    <col min="2565" max="2566" width="14.7109375" style="43" customWidth="1"/>
    <col min="2567" max="2816" width="11.42578125" style="43"/>
    <col min="2817" max="2817" width="42.28515625" style="43" customWidth="1"/>
    <col min="2818" max="2819" width="15.7109375" style="43" customWidth="1"/>
    <col min="2820" max="2820" width="4.7109375" style="43" customWidth="1"/>
    <col min="2821" max="2822" width="14.7109375" style="43" customWidth="1"/>
    <col min="2823" max="3072" width="11.42578125" style="43"/>
    <col min="3073" max="3073" width="42.28515625" style="43" customWidth="1"/>
    <col min="3074" max="3075" width="15.7109375" style="43" customWidth="1"/>
    <col min="3076" max="3076" width="4.7109375" style="43" customWidth="1"/>
    <col min="3077" max="3078" width="14.7109375" style="43" customWidth="1"/>
    <col min="3079" max="3328" width="11.42578125" style="43"/>
    <col min="3329" max="3329" width="42.28515625" style="43" customWidth="1"/>
    <col min="3330" max="3331" width="15.7109375" style="43" customWidth="1"/>
    <col min="3332" max="3332" width="4.7109375" style="43" customWidth="1"/>
    <col min="3333" max="3334" width="14.7109375" style="43" customWidth="1"/>
    <col min="3335" max="3584" width="11.42578125" style="43"/>
    <col min="3585" max="3585" width="42.28515625" style="43" customWidth="1"/>
    <col min="3586" max="3587" width="15.7109375" style="43" customWidth="1"/>
    <col min="3588" max="3588" width="4.7109375" style="43" customWidth="1"/>
    <col min="3589" max="3590" width="14.7109375" style="43" customWidth="1"/>
    <col min="3591" max="3840" width="11.42578125" style="43"/>
    <col min="3841" max="3841" width="42.28515625" style="43" customWidth="1"/>
    <col min="3842" max="3843" width="15.7109375" style="43" customWidth="1"/>
    <col min="3844" max="3844" width="4.7109375" style="43" customWidth="1"/>
    <col min="3845" max="3846" width="14.7109375" style="43" customWidth="1"/>
    <col min="3847" max="4096" width="11.42578125" style="43"/>
    <col min="4097" max="4097" width="42.28515625" style="43" customWidth="1"/>
    <col min="4098" max="4099" width="15.7109375" style="43" customWidth="1"/>
    <col min="4100" max="4100" width="4.7109375" style="43" customWidth="1"/>
    <col min="4101" max="4102" width="14.7109375" style="43" customWidth="1"/>
    <col min="4103" max="4352" width="11.42578125" style="43"/>
    <col min="4353" max="4353" width="42.28515625" style="43" customWidth="1"/>
    <col min="4354" max="4355" width="15.7109375" style="43" customWidth="1"/>
    <col min="4356" max="4356" width="4.7109375" style="43" customWidth="1"/>
    <col min="4357" max="4358" width="14.7109375" style="43" customWidth="1"/>
    <col min="4359" max="4608" width="11.42578125" style="43"/>
    <col min="4609" max="4609" width="42.28515625" style="43" customWidth="1"/>
    <col min="4610" max="4611" width="15.7109375" style="43" customWidth="1"/>
    <col min="4612" max="4612" width="4.7109375" style="43" customWidth="1"/>
    <col min="4613" max="4614" width="14.7109375" style="43" customWidth="1"/>
    <col min="4615" max="4864" width="11.42578125" style="43"/>
    <col min="4865" max="4865" width="42.28515625" style="43" customWidth="1"/>
    <col min="4866" max="4867" width="15.7109375" style="43" customWidth="1"/>
    <col min="4868" max="4868" width="4.7109375" style="43" customWidth="1"/>
    <col min="4869" max="4870" width="14.7109375" style="43" customWidth="1"/>
    <col min="4871" max="5120" width="11.42578125" style="43"/>
    <col min="5121" max="5121" width="42.28515625" style="43" customWidth="1"/>
    <col min="5122" max="5123" width="15.7109375" style="43" customWidth="1"/>
    <col min="5124" max="5124" width="4.7109375" style="43" customWidth="1"/>
    <col min="5125" max="5126" width="14.7109375" style="43" customWidth="1"/>
    <col min="5127" max="5376" width="11.42578125" style="43"/>
    <col min="5377" max="5377" width="42.28515625" style="43" customWidth="1"/>
    <col min="5378" max="5379" width="15.7109375" style="43" customWidth="1"/>
    <col min="5380" max="5380" width="4.7109375" style="43" customWidth="1"/>
    <col min="5381" max="5382" width="14.7109375" style="43" customWidth="1"/>
    <col min="5383" max="5632" width="11.42578125" style="43"/>
    <col min="5633" max="5633" width="42.28515625" style="43" customWidth="1"/>
    <col min="5634" max="5635" width="15.7109375" style="43" customWidth="1"/>
    <col min="5636" max="5636" width="4.7109375" style="43" customWidth="1"/>
    <col min="5637" max="5638" width="14.7109375" style="43" customWidth="1"/>
    <col min="5639" max="5888" width="11.42578125" style="43"/>
    <col min="5889" max="5889" width="42.28515625" style="43" customWidth="1"/>
    <col min="5890" max="5891" width="15.7109375" style="43" customWidth="1"/>
    <col min="5892" max="5892" width="4.7109375" style="43" customWidth="1"/>
    <col min="5893" max="5894" width="14.7109375" style="43" customWidth="1"/>
    <col min="5895" max="6144" width="11.42578125" style="43"/>
    <col min="6145" max="6145" width="42.28515625" style="43" customWidth="1"/>
    <col min="6146" max="6147" width="15.7109375" style="43" customWidth="1"/>
    <col min="6148" max="6148" width="4.7109375" style="43" customWidth="1"/>
    <col min="6149" max="6150" width="14.7109375" style="43" customWidth="1"/>
    <col min="6151" max="6400" width="11.42578125" style="43"/>
    <col min="6401" max="6401" width="42.28515625" style="43" customWidth="1"/>
    <col min="6402" max="6403" width="15.7109375" style="43" customWidth="1"/>
    <col min="6404" max="6404" width="4.7109375" style="43" customWidth="1"/>
    <col min="6405" max="6406" width="14.7109375" style="43" customWidth="1"/>
    <col min="6407" max="6656" width="11.42578125" style="43"/>
    <col min="6657" max="6657" width="42.28515625" style="43" customWidth="1"/>
    <col min="6658" max="6659" width="15.7109375" style="43" customWidth="1"/>
    <col min="6660" max="6660" width="4.7109375" style="43" customWidth="1"/>
    <col min="6661" max="6662" width="14.7109375" style="43" customWidth="1"/>
    <col min="6663" max="6912" width="11.42578125" style="43"/>
    <col min="6913" max="6913" width="42.28515625" style="43" customWidth="1"/>
    <col min="6914" max="6915" width="15.7109375" style="43" customWidth="1"/>
    <col min="6916" max="6916" width="4.7109375" style="43" customWidth="1"/>
    <col min="6917" max="6918" width="14.7109375" style="43" customWidth="1"/>
    <col min="6919" max="7168" width="11.42578125" style="43"/>
    <col min="7169" max="7169" width="42.28515625" style="43" customWidth="1"/>
    <col min="7170" max="7171" width="15.7109375" style="43" customWidth="1"/>
    <col min="7172" max="7172" width="4.7109375" style="43" customWidth="1"/>
    <col min="7173" max="7174" width="14.7109375" style="43" customWidth="1"/>
    <col min="7175" max="7424" width="11.42578125" style="43"/>
    <col min="7425" max="7425" width="42.28515625" style="43" customWidth="1"/>
    <col min="7426" max="7427" width="15.7109375" style="43" customWidth="1"/>
    <col min="7428" max="7428" width="4.7109375" style="43" customWidth="1"/>
    <col min="7429" max="7430" width="14.7109375" style="43" customWidth="1"/>
    <col min="7431" max="7680" width="11.42578125" style="43"/>
    <col min="7681" max="7681" width="42.28515625" style="43" customWidth="1"/>
    <col min="7682" max="7683" width="15.7109375" style="43" customWidth="1"/>
    <col min="7684" max="7684" width="4.7109375" style="43" customWidth="1"/>
    <col min="7685" max="7686" width="14.7109375" style="43" customWidth="1"/>
    <col min="7687" max="7936" width="11.42578125" style="43"/>
    <col min="7937" max="7937" width="42.28515625" style="43" customWidth="1"/>
    <col min="7938" max="7939" width="15.7109375" style="43" customWidth="1"/>
    <col min="7940" max="7940" width="4.7109375" style="43" customWidth="1"/>
    <col min="7941" max="7942" width="14.7109375" style="43" customWidth="1"/>
    <col min="7943" max="8192" width="11.42578125" style="43"/>
    <col min="8193" max="8193" width="42.28515625" style="43" customWidth="1"/>
    <col min="8194" max="8195" width="15.7109375" style="43" customWidth="1"/>
    <col min="8196" max="8196" width="4.7109375" style="43" customWidth="1"/>
    <col min="8197" max="8198" width="14.7109375" style="43" customWidth="1"/>
    <col min="8199" max="8448" width="11.42578125" style="43"/>
    <col min="8449" max="8449" width="42.28515625" style="43" customWidth="1"/>
    <col min="8450" max="8451" width="15.7109375" style="43" customWidth="1"/>
    <col min="8452" max="8452" width="4.7109375" style="43" customWidth="1"/>
    <col min="8453" max="8454" width="14.7109375" style="43" customWidth="1"/>
    <col min="8455" max="8704" width="11.42578125" style="43"/>
    <col min="8705" max="8705" width="42.28515625" style="43" customWidth="1"/>
    <col min="8706" max="8707" width="15.7109375" style="43" customWidth="1"/>
    <col min="8708" max="8708" width="4.7109375" style="43" customWidth="1"/>
    <col min="8709" max="8710" width="14.7109375" style="43" customWidth="1"/>
    <col min="8711" max="8960" width="11.42578125" style="43"/>
    <col min="8961" max="8961" width="42.28515625" style="43" customWidth="1"/>
    <col min="8962" max="8963" width="15.7109375" style="43" customWidth="1"/>
    <col min="8964" max="8964" width="4.7109375" style="43" customWidth="1"/>
    <col min="8965" max="8966" width="14.7109375" style="43" customWidth="1"/>
    <col min="8967" max="9216" width="11.42578125" style="43"/>
    <col min="9217" max="9217" width="42.28515625" style="43" customWidth="1"/>
    <col min="9218" max="9219" width="15.7109375" style="43" customWidth="1"/>
    <col min="9220" max="9220" width="4.7109375" style="43" customWidth="1"/>
    <col min="9221" max="9222" width="14.7109375" style="43" customWidth="1"/>
    <col min="9223" max="9472" width="11.42578125" style="43"/>
    <col min="9473" max="9473" width="42.28515625" style="43" customWidth="1"/>
    <col min="9474" max="9475" width="15.7109375" style="43" customWidth="1"/>
    <col min="9476" max="9476" width="4.7109375" style="43" customWidth="1"/>
    <col min="9477" max="9478" width="14.7109375" style="43" customWidth="1"/>
    <col min="9479" max="9728" width="11.42578125" style="43"/>
    <col min="9729" max="9729" width="42.28515625" style="43" customWidth="1"/>
    <col min="9730" max="9731" width="15.7109375" style="43" customWidth="1"/>
    <col min="9732" max="9732" width="4.7109375" style="43" customWidth="1"/>
    <col min="9733" max="9734" width="14.7109375" style="43" customWidth="1"/>
    <col min="9735" max="9984" width="11.42578125" style="43"/>
    <col min="9985" max="9985" width="42.28515625" style="43" customWidth="1"/>
    <col min="9986" max="9987" width="15.7109375" style="43" customWidth="1"/>
    <col min="9988" max="9988" width="4.7109375" style="43" customWidth="1"/>
    <col min="9989" max="9990" width="14.7109375" style="43" customWidth="1"/>
    <col min="9991" max="10240" width="11.42578125" style="43"/>
    <col min="10241" max="10241" width="42.28515625" style="43" customWidth="1"/>
    <col min="10242" max="10243" width="15.7109375" style="43" customWidth="1"/>
    <col min="10244" max="10244" width="4.7109375" style="43" customWidth="1"/>
    <col min="10245" max="10246" width="14.7109375" style="43" customWidth="1"/>
    <col min="10247" max="10496" width="11.42578125" style="43"/>
    <col min="10497" max="10497" width="42.28515625" style="43" customWidth="1"/>
    <col min="10498" max="10499" width="15.7109375" style="43" customWidth="1"/>
    <col min="10500" max="10500" width="4.7109375" style="43" customWidth="1"/>
    <col min="10501" max="10502" width="14.7109375" style="43" customWidth="1"/>
    <col min="10503" max="10752" width="11.42578125" style="43"/>
    <col min="10753" max="10753" width="42.28515625" style="43" customWidth="1"/>
    <col min="10754" max="10755" width="15.7109375" style="43" customWidth="1"/>
    <col min="10756" max="10756" width="4.7109375" style="43" customWidth="1"/>
    <col min="10757" max="10758" width="14.7109375" style="43" customWidth="1"/>
    <col min="10759" max="11008" width="11.42578125" style="43"/>
    <col min="11009" max="11009" width="42.28515625" style="43" customWidth="1"/>
    <col min="11010" max="11011" width="15.7109375" style="43" customWidth="1"/>
    <col min="11012" max="11012" width="4.7109375" style="43" customWidth="1"/>
    <col min="11013" max="11014" width="14.7109375" style="43" customWidth="1"/>
    <col min="11015" max="11264" width="11.42578125" style="43"/>
    <col min="11265" max="11265" width="42.28515625" style="43" customWidth="1"/>
    <col min="11266" max="11267" width="15.7109375" style="43" customWidth="1"/>
    <col min="11268" max="11268" width="4.7109375" style="43" customWidth="1"/>
    <col min="11269" max="11270" width="14.7109375" style="43" customWidth="1"/>
    <col min="11271" max="11520" width="11.42578125" style="43"/>
    <col min="11521" max="11521" width="42.28515625" style="43" customWidth="1"/>
    <col min="11522" max="11523" width="15.7109375" style="43" customWidth="1"/>
    <col min="11524" max="11524" width="4.7109375" style="43" customWidth="1"/>
    <col min="11525" max="11526" width="14.7109375" style="43" customWidth="1"/>
    <col min="11527" max="11776" width="11.42578125" style="43"/>
    <col min="11777" max="11777" width="42.28515625" style="43" customWidth="1"/>
    <col min="11778" max="11779" width="15.7109375" style="43" customWidth="1"/>
    <col min="11780" max="11780" width="4.7109375" style="43" customWidth="1"/>
    <col min="11781" max="11782" width="14.7109375" style="43" customWidth="1"/>
    <col min="11783" max="12032" width="11.42578125" style="43"/>
    <col min="12033" max="12033" width="42.28515625" style="43" customWidth="1"/>
    <col min="12034" max="12035" width="15.7109375" style="43" customWidth="1"/>
    <col min="12036" max="12036" width="4.7109375" style="43" customWidth="1"/>
    <col min="12037" max="12038" width="14.7109375" style="43" customWidth="1"/>
    <col min="12039" max="12288" width="11.42578125" style="43"/>
    <col min="12289" max="12289" width="42.28515625" style="43" customWidth="1"/>
    <col min="12290" max="12291" width="15.7109375" style="43" customWidth="1"/>
    <col min="12292" max="12292" width="4.7109375" style="43" customWidth="1"/>
    <col min="12293" max="12294" width="14.7109375" style="43" customWidth="1"/>
    <col min="12295" max="12544" width="11.42578125" style="43"/>
    <col min="12545" max="12545" width="42.28515625" style="43" customWidth="1"/>
    <col min="12546" max="12547" width="15.7109375" style="43" customWidth="1"/>
    <col min="12548" max="12548" width="4.7109375" style="43" customWidth="1"/>
    <col min="12549" max="12550" width="14.7109375" style="43" customWidth="1"/>
    <col min="12551" max="12800" width="11.42578125" style="43"/>
    <col min="12801" max="12801" width="42.28515625" style="43" customWidth="1"/>
    <col min="12802" max="12803" width="15.7109375" style="43" customWidth="1"/>
    <col min="12804" max="12804" width="4.7109375" style="43" customWidth="1"/>
    <col min="12805" max="12806" width="14.7109375" style="43" customWidth="1"/>
    <col min="12807" max="13056" width="11.42578125" style="43"/>
    <col min="13057" max="13057" width="42.28515625" style="43" customWidth="1"/>
    <col min="13058" max="13059" width="15.7109375" style="43" customWidth="1"/>
    <col min="13060" max="13060" width="4.7109375" style="43" customWidth="1"/>
    <col min="13061" max="13062" width="14.7109375" style="43" customWidth="1"/>
    <col min="13063" max="13312" width="11.42578125" style="43"/>
    <col min="13313" max="13313" width="42.28515625" style="43" customWidth="1"/>
    <col min="13314" max="13315" width="15.7109375" style="43" customWidth="1"/>
    <col min="13316" max="13316" width="4.7109375" style="43" customWidth="1"/>
    <col min="13317" max="13318" width="14.7109375" style="43" customWidth="1"/>
    <col min="13319" max="13568" width="11.42578125" style="43"/>
    <col min="13569" max="13569" width="42.28515625" style="43" customWidth="1"/>
    <col min="13570" max="13571" width="15.7109375" style="43" customWidth="1"/>
    <col min="13572" max="13572" width="4.7109375" style="43" customWidth="1"/>
    <col min="13573" max="13574" width="14.7109375" style="43" customWidth="1"/>
    <col min="13575" max="13824" width="11.42578125" style="43"/>
    <col min="13825" max="13825" width="42.28515625" style="43" customWidth="1"/>
    <col min="13826" max="13827" width="15.7109375" style="43" customWidth="1"/>
    <col min="13828" max="13828" width="4.7109375" style="43" customWidth="1"/>
    <col min="13829" max="13830" width="14.7109375" style="43" customWidth="1"/>
    <col min="13831" max="14080" width="11.42578125" style="43"/>
    <col min="14081" max="14081" width="42.28515625" style="43" customWidth="1"/>
    <col min="14082" max="14083" width="15.7109375" style="43" customWidth="1"/>
    <col min="14084" max="14084" width="4.7109375" style="43" customWidth="1"/>
    <col min="14085" max="14086" width="14.7109375" style="43" customWidth="1"/>
    <col min="14087" max="14336" width="11.42578125" style="43"/>
    <col min="14337" max="14337" width="42.28515625" style="43" customWidth="1"/>
    <col min="14338" max="14339" width="15.7109375" style="43" customWidth="1"/>
    <col min="14340" max="14340" width="4.7109375" style="43" customWidth="1"/>
    <col min="14341" max="14342" width="14.7109375" style="43" customWidth="1"/>
    <col min="14343" max="14592" width="11.42578125" style="43"/>
    <col min="14593" max="14593" width="42.28515625" style="43" customWidth="1"/>
    <col min="14594" max="14595" width="15.7109375" style="43" customWidth="1"/>
    <col min="14596" max="14596" width="4.7109375" style="43" customWidth="1"/>
    <col min="14597" max="14598" width="14.7109375" style="43" customWidth="1"/>
    <col min="14599" max="14848" width="11.42578125" style="43"/>
    <col min="14849" max="14849" width="42.28515625" style="43" customWidth="1"/>
    <col min="14850" max="14851" width="15.7109375" style="43" customWidth="1"/>
    <col min="14852" max="14852" width="4.7109375" style="43" customWidth="1"/>
    <col min="14853" max="14854" width="14.7109375" style="43" customWidth="1"/>
    <col min="14855" max="15104" width="11.42578125" style="43"/>
    <col min="15105" max="15105" width="42.28515625" style="43" customWidth="1"/>
    <col min="15106" max="15107" width="15.7109375" style="43" customWidth="1"/>
    <col min="15108" max="15108" width="4.7109375" style="43" customWidth="1"/>
    <col min="15109" max="15110" width="14.7109375" style="43" customWidth="1"/>
    <col min="15111" max="15360" width="11.42578125" style="43"/>
    <col min="15361" max="15361" width="42.28515625" style="43" customWidth="1"/>
    <col min="15362" max="15363" width="15.7109375" style="43" customWidth="1"/>
    <col min="15364" max="15364" width="4.7109375" style="43" customWidth="1"/>
    <col min="15365" max="15366" width="14.7109375" style="43" customWidth="1"/>
    <col min="15367" max="15616" width="11.42578125" style="43"/>
    <col min="15617" max="15617" width="42.28515625" style="43" customWidth="1"/>
    <col min="15618" max="15619" width="15.7109375" style="43" customWidth="1"/>
    <col min="15620" max="15620" width="4.7109375" style="43" customWidth="1"/>
    <col min="15621" max="15622" width="14.7109375" style="43" customWidth="1"/>
    <col min="15623" max="15872" width="11.42578125" style="43"/>
    <col min="15873" max="15873" width="42.28515625" style="43" customWidth="1"/>
    <col min="15874" max="15875" width="15.7109375" style="43" customWidth="1"/>
    <col min="15876" max="15876" width="4.7109375" style="43" customWidth="1"/>
    <col min="15877" max="15878" width="14.7109375" style="43" customWidth="1"/>
    <col min="15879" max="16128" width="11.42578125" style="43"/>
    <col min="16129" max="16129" width="42.28515625" style="43" customWidth="1"/>
    <col min="16130" max="16131" width="15.7109375" style="43" customWidth="1"/>
    <col min="16132" max="16132" width="4.7109375" style="43" customWidth="1"/>
    <col min="16133" max="16134" width="14.7109375" style="43" customWidth="1"/>
    <col min="16135" max="16384" width="11.42578125" style="43"/>
  </cols>
  <sheetData>
    <row r="1" spans="1:8" ht="59.45" customHeight="1">
      <c r="A1" s="82" t="s">
        <v>611</v>
      </c>
      <c r="B1" s="82"/>
      <c r="C1" s="82"/>
      <c r="D1" s="82"/>
      <c r="E1" s="82"/>
      <c r="F1" s="82"/>
      <c r="G1" s="81"/>
      <c r="H1" s="81"/>
    </row>
    <row r="2" spans="1:8" ht="13.5" thickBot="1">
      <c r="A2" s="152"/>
    </row>
    <row r="3" spans="1:8" s="149" customFormat="1" ht="19.899999999999999" customHeight="1" thickBot="1">
      <c r="A3" s="153"/>
      <c r="B3"/>
      <c r="C3"/>
      <c r="E3" s="1113" t="s">
        <v>640</v>
      </c>
      <c r="F3" s="1114"/>
    </row>
    <row r="4" spans="1:8" ht="25.5" customHeight="1" thickBot="1">
      <c r="A4" s="154"/>
      <c r="B4" s="662">
        <v>2017</v>
      </c>
      <c r="C4" s="662">
        <v>2018</v>
      </c>
      <c r="D4" s="46"/>
      <c r="E4" s="649" t="s">
        <v>43</v>
      </c>
      <c r="F4" s="650" t="s">
        <v>1</v>
      </c>
    </row>
    <row r="5" spans="1:8" ht="19.899999999999999" customHeight="1">
      <c r="A5" s="253" t="s">
        <v>299</v>
      </c>
      <c r="B5" s="256">
        <f>SUM(B6:B7)</f>
        <v>7969</v>
      </c>
      <c r="C5" s="256">
        <f>SUM(C6:C7)</f>
        <v>8129</v>
      </c>
      <c r="D5" s="46"/>
      <c r="E5" s="803">
        <f t="shared" ref="E5:E10" si="0">C5-B5</f>
        <v>160</v>
      </c>
      <c r="F5" s="804">
        <f t="shared" ref="F5:F10" si="1">(C5-B5)/B5</f>
        <v>2.0077801480737859E-2</v>
      </c>
    </row>
    <row r="6" spans="1:8" ht="19.899999999999999" customHeight="1">
      <c r="A6" s="155" t="s">
        <v>457</v>
      </c>
      <c r="B6" s="257">
        <v>4835</v>
      </c>
      <c r="C6" s="257">
        <v>4979</v>
      </c>
      <c r="D6" s="119"/>
      <c r="E6" s="805">
        <f t="shared" si="0"/>
        <v>144</v>
      </c>
      <c r="F6" s="806">
        <f t="shared" si="1"/>
        <v>2.9782833505687695E-2</v>
      </c>
    </row>
    <row r="7" spans="1:8" ht="19.899999999999999" customHeight="1">
      <c r="A7" s="155" t="s">
        <v>300</v>
      </c>
      <c r="B7" s="257">
        <v>3134</v>
      </c>
      <c r="C7" s="257">
        <v>3150</v>
      </c>
      <c r="D7" s="121"/>
      <c r="E7" s="805">
        <f t="shared" si="0"/>
        <v>16</v>
      </c>
      <c r="F7" s="806">
        <f t="shared" si="1"/>
        <v>5.1052967453733252E-3</v>
      </c>
    </row>
    <row r="8" spans="1:8" ht="19.899999999999999" customHeight="1">
      <c r="A8" s="254" t="s">
        <v>301</v>
      </c>
      <c r="B8" s="258">
        <v>2420</v>
      </c>
      <c r="C8" s="258">
        <v>2687</v>
      </c>
      <c r="E8" s="805">
        <f t="shared" si="0"/>
        <v>267</v>
      </c>
      <c r="F8" s="806">
        <f t="shared" si="1"/>
        <v>0.11033057851239669</v>
      </c>
    </row>
    <row r="9" spans="1:8" ht="19.899999999999999" customHeight="1">
      <c r="A9" s="254" t="s">
        <v>302</v>
      </c>
      <c r="B9" s="258">
        <v>17916</v>
      </c>
      <c r="C9" s="258">
        <v>19230</v>
      </c>
      <c r="E9" s="805">
        <f t="shared" si="0"/>
        <v>1314</v>
      </c>
      <c r="F9" s="806">
        <f t="shared" si="1"/>
        <v>7.3342263898191568E-2</v>
      </c>
    </row>
    <row r="10" spans="1:8" ht="19.899999999999999" customHeight="1" thickBot="1">
      <c r="A10" s="255" t="s">
        <v>303</v>
      </c>
      <c r="B10" s="259">
        <v>887</v>
      </c>
      <c r="C10" s="259">
        <v>862</v>
      </c>
      <c r="E10" s="807">
        <f t="shared" si="0"/>
        <v>-25</v>
      </c>
      <c r="F10" s="808">
        <f t="shared" si="1"/>
        <v>-2.8184892897406989E-2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ignoredErrors>
    <ignoredError sqref="B5" formulaRange="1"/>
  </ignoredError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O25" sqref="O25"/>
    </sheetView>
  </sheetViews>
  <sheetFormatPr baseColWidth="10" defaultRowHeight="12.75"/>
  <cols>
    <col min="1" max="1" width="23.42578125" style="43" customWidth="1"/>
    <col min="2" max="2" width="10.42578125" style="43" customWidth="1"/>
    <col min="3" max="3" width="14" style="43" customWidth="1"/>
    <col min="4" max="4" width="12.85546875" style="43" customWidth="1"/>
    <col min="5" max="5" width="10.42578125" style="9" customWidth="1"/>
    <col min="6" max="6" width="12.42578125" style="9" customWidth="1"/>
    <col min="7" max="7" width="13.28515625" style="43" customWidth="1"/>
    <col min="8" max="8" width="15.42578125" style="43" customWidth="1"/>
    <col min="9" max="10" width="12.7109375" style="43" customWidth="1"/>
    <col min="11" max="256" width="11.42578125" style="43"/>
    <col min="257" max="257" width="29" style="43" customWidth="1"/>
    <col min="258" max="263" width="12.7109375" style="43" customWidth="1"/>
    <col min="264" max="264" width="4.7109375" style="43" customWidth="1"/>
    <col min="265" max="266" width="12.7109375" style="43" customWidth="1"/>
    <col min="267" max="512" width="11.42578125" style="43"/>
    <col min="513" max="513" width="29" style="43" customWidth="1"/>
    <col min="514" max="519" width="12.7109375" style="43" customWidth="1"/>
    <col min="520" max="520" width="4.7109375" style="43" customWidth="1"/>
    <col min="521" max="522" width="12.7109375" style="43" customWidth="1"/>
    <col min="523" max="768" width="11.42578125" style="43"/>
    <col min="769" max="769" width="29" style="43" customWidth="1"/>
    <col min="770" max="775" width="12.7109375" style="43" customWidth="1"/>
    <col min="776" max="776" width="4.7109375" style="43" customWidth="1"/>
    <col min="777" max="778" width="12.7109375" style="43" customWidth="1"/>
    <col min="779" max="1024" width="11.42578125" style="43"/>
    <col min="1025" max="1025" width="29" style="43" customWidth="1"/>
    <col min="1026" max="1031" width="12.7109375" style="43" customWidth="1"/>
    <col min="1032" max="1032" width="4.7109375" style="43" customWidth="1"/>
    <col min="1033" max="1034" width="12.7109375" style="43" customWidth="1"/>
    <col min="1035" max="1280" width="11.42578125" style="43"/>
    <col min="1281" max="1281" width="29" style="43" customWidth="1"/>
    <col min="1282" max="1287" width="12.7109375" style="43" customWidth="1"/>
    <col min="1288" max="1288" width="4.7109375" style="43" customWidth="1"/>
    <col min="1289" max="1290" width="12.7109375" style="43" customWidth="1"/>
    <col min="1291" max="1536" width="11.42578125" style="43"/>
    <col min="1537" max="1537" width="29" style="43" customWidth="1"/>
    <col min="1538" max="1543" width="12.7109375" style="43" customWidth="1"/>
    <col min="1544" max="1544" width="4.7109375" style="43" customWidth="1"/>
    <col min="1545" max="1546" width="12.7109375" style="43" customWidth="1"/>
    <col min="1547" max="1792" width="11.42578125" style="43"/>
    <col min="1793" max="1793" width="29" style="43" customWidth="1"/>
    <col min="1794" max="1799" width="12.7109375" style="43" customWidth="1"/>
    <col min="1800" max="1800" width="4.7109375" style="43" customWidth="1"/>
    <col min="1801" max="1802" width="12.7109375" style="43" customWidth="1"/>
    <col min="1803" max="2048" width="11.42578125" style="43"/>
    <col min="2049" max="2049" width="29" style="43" customWidth="1"/>
    <col min="2050" max="2055" width="12.7109375" style="43" customWidth="1"/>
    <col min="2056" max="2056" width="4.7109375" style="43" customWidth="1"/>
    <col min="2057" max="2058" width="12.7109375" style="43" customWidth="1"/>
    <col min="2059" max="2304" width="11.42578125" style="43"/>
    <col min="2305" max="2305" width="29" style="43" customWidth="1"/>
    <col min="2306" max="2311" width="12.7109375" style="43" customWidth="1"/>
    <col min="2312" max="2312" width="4.7109375" style="43" customWidth="1"/>
    <col min="2313" max="2314" width="12.7109375" style="43" customWidth="1"/>
    <col min="2315" max="2560" width="11.42578125" style="43"/>
    <col min="2561" max="2561" width="29" style="43" customWidth="1"/>
    <col min="2562" max="2567" width="12.7109375" style="43" customWidth="1"/>
    <col min="2568" max="2568" width="4.7109375" style="43" customWidth="1"/>
    <col min="2569" max="2570" width="12.7109375" style="43" customWidth="1"/>
    <col min="2571" max="2816" width="11.42578125" style="43"/>
    <col min="2817" max="2817" width="29" style="43" customWidth="1"/>
    <col min="2818" max="2823" width="12.7109375" style="43" customWidth="1"/>
    <col min="2824" max="2824" width="4.7109375" style="43" customWidth="1"/>
    <col min="2825" max="2826" width="12.7109375" style="43" customWidth="1"/>
    <col min="2827" max="3072" width="11.42578125" style="43"/>
    <col min="3073" max="3073" width="29" style="43" customWidth="1"/>
    <col min="3074" max="3079" width="12.7109375" style="43" customWidth="1"/>
    <col min="3080" max="3080" width="4.7109375" style="43" customWidth="1"/>
    <col min="3081" max="3082" width="12.7109375" style="43" customWidth="1"/>
    <col min="3083" max="3328" width="11.42578125" style="43"/>
    <col min="3329" max="3329" width="29" style="43" customWidth="1"/>
    <col min="3330" max="3335" width="12.7109375" style="43" customWidth="1"/>
    <col min="3336" max="3336" width="4.7109375" style="43" customWidth="1"/>
    <col min="3337" max="3338" width="12.7109375" style="43" customWidth="1"/>
    <col min="3339" max="3584" width="11.42578125" style="43"/>
    <col min="3585" max="3585" width="29" style="43" customWidth="1"/>
    <col min="3586" max="3591" width="12.7109375" style="43" customWidth="1"/>
    <col min="3592" max="3592" width="4.7109375" style="43" customWidth="1"/>
    <col min="3593" max="3594" width="12.7109375" style="43" customWidth="1"/>
    <col min="3595" max="3840" width="11.42578125" style="43"/>
    <col min="3841" max="3841" width="29" style="43" customWidth="1"/>
    <col min="3842" max="3847" width="12.7109375" style="43" customWidth="1"/>
    <col min="3848" max="3848" width="4.7109375" style="43" customWidth="1"/>
    <col min="3849" max="3850" width="12.7109375" style="43" customWidth="1"/>
    <col min="3851" max="4096" width="11.42578125" style="43"/>
    <col min="4097" max="4097" width="29" style="43" customWidth="1"/>
    <col min="4098" max="4103" width="12.7109375" style="43" customWidth="1"/>
    <col min="4104" max="4104" width="4.7109375" style="43" customWidth="1"/>
    <col min="4105" max="4106" width="12.7109375" style="43" customWidth="1"/>
    <col min="4107" max="4352" width="11.42578125" style="43"/>
    <col min="4353" max="4353" width="29" style="43" customWidth="1"/>
    <col min="4354" max="4359" width="12.7109375" style="43" customWidth="1"/>
    <col min="4360" max="4360" width="4.7109375" style="43" customWidth="1"/>
    <col min="4361" max="4362" width="12.7109375" style="43" customWidth="1"/>
    <col min="4363" max="4608" width="11.42578125" style="43"/>
    <col min="4609" max="4609" width="29" style="43" customWidth="1"/>
    <col min="4610" max="4615" width="12.7109375" style="43" customWidth="1"/>
    <col min="4616" max="4616" width="4.7109375" style="43" customWidth="1"/>
    <col min="4617" max="4618" width="12.7109375" style="43" customWidth="1"/>
    <col min="4619" max="4864" width="11.42578125" style="43"/>
    <col min="4865" max="4865" width="29" style="43" customWidth="1"/>
    <col min="4866" max="4871" width="12.7109375" style="43" customWidth="1"/>
    <col min="4872" max="4872" width="4.7109375" style="43" customWidth="1"/>
    <col min="4873" max="4874" width="12.7109375" style="43" customWidth="1"/>
    <col min="4875" max="5120" width="11.42578125" style="43"/>
    <col min="5121" max="5121" width="29" style="43" customWidth="1"/>
    <col min="5122" max="5127" width="12.7109375" style="43" customWidth="1"/>
    <col min="5128" max="5128" width="4.7109375" style="43" customWidth="1"/>
    <col min="5129" max="5130" width="12.7109375" style="43" customWidth="1"/>
    <col min="5131" max="5376" width="11.42578125" style="43"/>
    <col min="5377" max="5377" width="29" style="43" customWidth="1"/>
    <col min="5378" max="5383" width="12.7109375" style="43" customWidth="1"/>
    <col min="5384" max="5384" width="4.7109375" style="43" customWidth="1"/>
    <col min="5385" max="5386" width="12.7109375" style="43" customWidth="1"/>
    <col min="5387" max="5632" width="11.42578125" style="43"/>
    <col min="5633" max="5633" width="29" style="43" customWidth="1"/>
    <col min="5634" max="5639" width="12.7109375" style="43" customWidth="1"/>
    <col min="5640" max="5640" width="4.7109375" style="43" customWidth="1"/>
    <col min="5641" max="5642" width="12.7109375" style="43" customWidth="1"/>
    <col min="5643" max="5888" width="11.42578125" style="43"/>
    <col min="5889" max="5889" width="29" style="43" customWidth="1"/>
    <col min="5890" max="5895" width="12.7109375" style="43" customWidth="1"/>
    <col min="5896" max="5896" width="4.7109375" style="43" customWidth="1"/>
    <col min="5897" max="5898" width="12.7109375" style="43" customWidth="1"/>
    <col min="5899" max="6144" width="11.42578125" style="43"/>
    <col min="6145" max="6145" width="29" style="43" customWidth="1"/>
    <col min="6146" max="6151" width="12.7109375" style="43" customWidth="1"/>
    <col min="6152" max="6152" width="4.7109375" style="43" customWidth="1"/>
    <col min="6153" max="6154" width="12.7109375" style="43" customWidth="1"/>
    <col min="6155" max="6400" width="11.42578125" style="43"/>
    <col min="6401" max="6401" width="29" style="43" customWidth="1"/>
    <col min="6402" max="6407" width="12.7109375" style="43" customWidth="1"/>
    <col min="6408" max="6408" width="4.7109375" style="43" customWidth="1"/>
    <col min="6409" max="6410" width="12.7109375" style="43" customWidth="1"/>
    <col min="6411" max="6656" width="11.42578125" style="43"/>
    <col min="6657" max="6657" width="29" style="43" customWidth="1"/>
    <col min="6658" max="6663" width="12.7109375" style="43" customWidth="1"/>
    <col min="6664" max="6664" width="4.7109375" style="43" customWidth="1"/>
    <col min="6665" max="6666" width="12.7109375" style="43" customWidth="1"/>
    <col min="6667" max="6912" width="11.42578125" style="43"/>
    <col min="6913" max="6913" width="29" style="43" customWidth="1"/>
    <col min="6914" max="6919" width="12.7109375" style="43" customWidth="1"/>
    <col min="6920" max="6920" width="4.7109375" style="43" customWidth="1"/>
    <col min="6921" max="6922" width="12.7109375" style="43" customWidth="1"/>
    <col min="6923" max="7168" width="11.42578125" style="43"/>
    <col min="7169" max="7169" width="29" style="43" customWidth="1"/>
    <col min="7170" max="7175" width="12.7109375" style="43" customWidth="1"/>
    <col min="7176" max="7176" width="4.7109375" style="43" customWidth="1"/>
    <col min="7177" max="7178" width="12.7109375" style="43" customWidth="1"/>
    <col min="7179" max="7424" width="11.42578125" style="43"/>
    <col min="7425" max="7425" width="29" style="43" customWidth="1"/>
    <col min="7426" max="7431" width="12.7109375" style="43" customWidth="1"/>
    <col min="7432" max="7432" width="4.7109375" style="43" customWidth="1"/>
    <col min="7433" max="7434" width="12.7109375" style="43" customWidth="1"/>
    <col min="7435" max="7680" width="11.42578125" style="43"/>
    <col min="7681" max="7681" width="29" style="43" customWidth="1"/>
    <col min="7682" max="7687" width="12.7109375" style="43" customWidth="1"/>
    <col min="7688" max="7688" width="4.7109375" style="43" customWidth="1"/>
    <col min="7689" max="7690" width="12.7109375" style="43" customWidth="1"/>
    <col min="7691" max="7936" width="11.42578125" style="43"/>
    <col min="7937" max="7937" width="29" style="43" customWidth="1"/>
    <col min="7938" max="7943" width="12.7109375" style="43" customWidth="1"/>
    <col min="7944" max="7944" width="4.7109375" style="43" customWidth="1"/>
    <col min="7945" max="7946" width="12.7109375" style="43" customWidth="1"/>
    <col min="7947" max="8192" width="11.42578125" style="43"/>
    <col min="8193" max="8193" width="29" style="43" customWidth="1"/>
    <col min="8194" max="8199" width="12.7109375" style="43" customWidth="1"/>
    <col min="8200" max="8200" width="4.7109375" style="43" customWidth="1"/>
    <col min="8201" max="8202" width="12.7109375" style="43" customWidth="1"/>
    <col min="8203" max="8448" width="11.42578125" style="43"/>
    <col min="8449" max="8449" width="29" style="43" customWidth="1"/>
    <col min="8450" max="8455" width="12.7109375" style="43" customWidth="1"/>
    <col min="8456" max="8456" width="4.7109375" style="43" customWidth="1"/>
    <col min="8457" max="8458" width="12.7109375" style="43" customWidth="1"/>
    <col min="8459" max="8704" width="11.42578125" style="43"/>
    <col min="8705" max="8705" width="29" style="43" customWidth="1"/>
    <col min="8706" max="8711" width="12.7109375" style="43" customWidth="1"/>
    <col min="8712" max="8712" width="4.7109375" style="43" customWidth="1"/>
    <col min="8713" max="8714" width="12.7109375" style="43" customWidth="1"/>
    <col min="8715" max="8960" width="11.42578125" style="43"/>
    <col min="8961" max="8961" width="29" style="43" customWidth="1"/>
    <col min="8962" max="8967" width="12.7109375" style="43" customWidth="1"/>
    <col min="8968" max="8968" width="4.7109375" style="43" customWidth="1"/>
    <col min="8969" max="8970" width="12.7109375" style="43" customWidth="1"/>
    <col min="8971" max="9216" width="11.42578125" style="43"/>
    <col min="9217" max="9217" width="29" style="43" customWidth="1"/>
    <col min="9218" max="9223" width="12.7109375" style="43" customWidth="1"/>
    <col min="9224" max="9224" width="4.7109375" style="43" customWidth="1"/>
    <col min="9225" max="9226" width="12.7109375" style="43" customWidth="1"/>
    <col min="9227" max="9472" width="11.42578125" style="43"/>
    <col min="9473" max="9473" width="29" style="43" customWidth="1"/>
    <col min="9474" max="9479" width="12.7109375" style="43" customWidth="1"/>
    <col min="9480" max="9480" width="4.7109375" style="43" customWidth="1"/>
    <col min="9481" max="9482" width="12.7109375" style="43" customWidth="1"/>
    <col min="9483" max="9728" width="11.42578125" style="43"/>
    <col min="9729" max="9729" width="29" style="43" customWidth="1"/>
    <col min="9730" max="9735" width="12.7109375" style="43" customWidth="1"/>
    <col min="9736" max="9736" width="4.7109375" style="43" customWidth="1"/>
    <col min="9737" max="9738" width="12.7109375" style="43" customWidth="1"/>
    <col min="9739" max="9984" width="11.42578125" style="43"/>
    <col min="9985" max="9985" width="29" style="43" customWidth="1"/>
    <col min="9986" max="9991" width="12.7109375" style="43" customWidth="1"/>
    <col min="9992" max="9992" width="4.7109375" style="43" customWidth="1"/>
    <col min="9993" max="9994" width="12.7109375" style="43" customWidth="1"/>
    <col min="9995" max="10240" width="11.42578125" style="43"/>
    <col min="10241" max="10241" width="29" style="43" customWidth="1"/>
    <col min="10242" max="10247" width="12.7109375" style="43" customWidth="1"/>
    <col min="10248" max="10248" width="4.7109375" style="43" customWidth="1"/>
    <col min="10249" max="10250" width="12.7109375" style="43" customWidth="1"/>
    <col min="10251" max="10496" width="11.42578125" style="43"/>
    <col min="10497" max="10497" width="29" style="43" customWidth="1"/>
    <col min="10498" max="10503" width="12.7109375" style="43" customWidth="1"/>
    <col min="10504" max="10504" width="4.7109375" style="43" customWidth="1"/>
    <col min="10505" max="10506" width="12.7109375" style="43" customWidth="1"/>
    <col min="10507" max="10752" width="11.42578125" style="43"/>
    <col min="10753" max="10753" width="29" style="43" customWidth="1"/>
    <col min="10754" max="10759" width="12.7109375" style="43" customWidth="1"/>
    <col min="10760" max="10760" width="4.7109375" style="43" customWidth="1"/>
    <col min="10761" max="10762" width="12.7109375" style="43" customWidth="1"/>
    <col min="10763" max="11008" width="11.42578125" style="43"/>
    <col min="11009" max="11009" width="29" style="43" customWidth="1"/>
    <col min="11010" max="11015" width="12.7109375" style="43" customWidth="1"/>
    <col min="11016" max="11016" width="4.7109375" style="43" customWidth="1"/>
    <col min="11017" max="11018" width="12.7109375" style="43" customWidth="1"/>
    <col min="11019" max="11264" width="11.42578125" style="43"/>
    <col min="11265" max="11265" width="29" style="43" customWidth="1"/>
    <col min="11266" max="11271" width="12.7109375" style="43" customWidth="1"/>
    <col min="11272" max="11272" width="4.7109375" style="43" customWidth="1"/>
    <col min="11273" max="11274" width="12.7109375" style="43" customWidth="1"/>
    <col min="11275" max="11520" width="11.42578125" style="43"/>
    <col min="11521" max="11521" width="29" style="43" customWidth="1"/>
    <col min="11522" max="11527" width="12.7109375" style="43" customWidth="1"/>
    <col min="11528" max="11528" width="4.7109375" style="43" customWidth="1"/>
    <col min="11529" max="11530" width="12.7109375" style="43" customWidth="1"/>
    <col min="11531" max="11776" width="11.42578125" style="43"/>
    <col min="11777" max="11777" width="29" style="43" customWidth="1"/>
    <col min="11778" max="11783" width="12.7109375" style="43" customWidth="1"/>
    <col min="11784" max="11784" width="4.7109375" style="43" customWidth="1"/>
    <col min="11785" max="11786" width="12.7109375" style="43" customWidth="1"/>
    <col min="11787" max="12032" width="11.42578125" style="43"/>
    <col min="12033" max="12033" width="29" style="43" customWidth="1"/>
    <col min="12034" max="12039" width="12.7109375" style="43" customWidth="1"/>
    <col min="12040" max="12040" width="4.7109375" style="43" customWidth="1"/>
    <col min="12041" max="12042" width="12.7109375" style="43" customWidth="1"/>
    <col min="12043" max="12288" width="11.42578125" style="43"/>
    <col min="12289" max="12289" width="29" style="43" customWidth="1"/>
    <col min="12290" max="12295" width="12.7109375" style="43" customWidth="1"/>
    <col min="12296" max="12296" width="4.7109375" style="43" customWidth="1"/>
    <col min="12297" max="12298" width="12.7109375" style="43" customWidth="1"/>
    <col min="12299" max="12544" width="11.42578125" style="43"/>
    <col min="12545" max="12545" width="29" style="43" customWidth="1"/>
    <col min="12546" max="12551" width="12.7109375" style="43" customWidth="1"/>
    <col min="12552" max="12552" width="4.7109375" style="43" customWidth="1"/>
    <col min="12553" max="12554" width="12.7109375" style="43" customWidth="1"/>
    <col min="12555" max="12800" width="11.42578125" style="43"/>
    <col min="12801" max="12801" width="29" style="43" customWidth="1"/>
    <col min="12802" max="12807" width="12.7109375" style="43" customWidth="1"/>
    <col min="12808" max="12808" width="4.7109375" style="43" customWidth="1"/>
    <col min="12809" max="12810" width="12.7109375" style="43" customWidth="1"/>
    <col min="12811" max="13056" width="11.42578125" style="43"/>
    <col min="13057" max="13057" width="29" style="43" customWidth="1"/>
    <col min="13058" max="13063" width="12.7109375" style="43" customWidth="1"/>
    <col min="13064" max="13064" width="4.7109375" style="43" customWidth="1"/>
    <col min="13065" max="13066" width="12.7109375" style="43" customWidth="1"/>
    <col min="13067" max="13312" width="11.42578125" style="43"/>
    <col min="13313" max="13313" width="29" style="43" customWidth="1"/>
    <col min="13314" max="13319" width="12.7109375" style="43" customWidth="1"/>
    <col min="13320" max="13320" width="4.7109375" style="43" customWidth="1"/>
    <col min="13321" max="13322" width="12.7109375" style="43" customWidth="1"/>
    <col min="13323" max="13568" width="11.42578125" style="43"/>
    <col min="13569" max="13569" width="29" style="43" customWidth="1"/>
    <col min="13570" max="13575" width="12.7109375" style="43" customWidth="1"/>
    <col min="13576" max="13576" width="4.7109375" style="43" customWidth="1"/>
    <col min="13577" max="13578" width="12.7109375" style="43" customWidth="1"/>
    <col min="13579" max="13824" width="11.42578125" style="43"/>
    <col min="13825" max="13825" width="29" style="43" customWidth="1"/>
    <col min="13826" max="13831" width="12.7109375" style="43" customWidth="1"/>
    <col min="13832" max="13832" width="4.7109375" style="43" customWidth="1"/>
    <col min="13833" max="13834" width="12.7109375" style="43" customWidth="1"/>
    <col min="13835" max="14080" width="11.42578125" style="43"/>
    <col min="14081" max="14081" width="29" style="43" customWidth="1"/>
    <col min="14082" max="14087" width="12.7109375" style="43" customWidth="1"/>
    <col min="14088" max="14088" width="4.7109375" style="43" customWidth="1"/>
    <col min="14089" max="14090" width="12.7109375" style="43" customWidth="1"/>
    <col min="14091" max="14336" width="11.42578125" style="43"/>
    <col min="14337" max="14337" width="29" style="43" customWidth="1"/>
    <col min="14338" max="14343" width="12.7109375" style="43" customWidth="1"/>
    <col min="14344" max="14344" width="4.7109375" style="43" customWidth="1"/>
    <col min="14345" max="14346" width="12.7109375" style="43" customWidth="1"/>
    <col min="14347" max="14592" width="11.42578125" style="43"/>
    <col min="14593" max="14593" width="29" style="43" customWidth="1"/>
    <col min="14594" max="14599" width="12.7109375" style="43" customWidth="1"/>
    <col min="14600" max="14600" width="4.7109375" style="43" customWidth="1"/>
    <col min="14601" max="14602" width="12.7109375" style="43" customWidth="1"/>
    <col min="14603" max="14848" width="11.42578125" style="43"/>
    <col min="14849" max="14849" width="29" style="43" customWidth="1"/>
    <col min="14850" max="14855" width="12.7109375" style="43" customWidth="1"/>
    <col min="14856" max="14856" width="4.7109375" style="43" customWidth="1"/>
    <col min="14857" max="14858" width="12.7109375" style="43" customWidth="1"/>
    <col min="14859" max="15104" width="11.42578125" style="43"/>
    <col min="15105" max="15105" width="29" style="43" customWidth="1"/>
    <col min="15106" max="15111" width="12.7109375" style="43" customWidth="1"/>
    <col min="15112" max="15112" width="4.7109375" style="43" customWidth="1"/>
    <col min="15113" max="15114" width="12.7109375" style="43" customWidth="1"/>
    <col min="15115" max="15360" width="11.42578125" style="43"/>
    <col min="15361" max="15361" width="29" style="43" customWidth="1"/>
    <col min="15362" max="15367" width="12.7109375" style="43" customWidth="1"/>
    <col min="15368" max="15368" width="4.7109375" style="43" customWidth="1"/>
    <col min="15369" max="15370" width="12.7109375" style="43" customWidth="1"/>
    <col min="15371" max="15616" width="11.42578125" style="43"/>
    <col min="15617" max="15617" width="29" style="43" customWidth="1"/>
    <col min="15618" max="15623" width="12.7109375" style="43" customWidth="1"/>
    <col min="15624" max="15624" width="4.7109375" style="43" customWidth="1"/>
    <col min="15625" max="15626" width="12.7109375" style="43" customWidth="1"/>
    <col min="15627" max="15872" width="11.42578125" style="43"/>
    <col min="15873" max="15873" width="29" style="43" customWidth="1"/>
    <col min="15874" max="15879" width="12.7109375" style="43" customWidth="1"/>
    <col min="15880" max="15880" width="4.7109375" style="43" customWidth="1"/>
    <col min="15881" max="15882" width="12.7109375" style="43" customWidth="1"/>
    <col min="15883" max="16128" width="11.42578125" style="43"/>
    <col min="16129" max="16129" width="29" style="43" customWidth="1"/>
    <col min="16130" max="16135" width="12.7109375" style="43" customWidth="1"/>
    <col min="16136" max="16136" width="4.7109375" style="43" customWidth="1"/>
    <col min="16137" max="16138" width="12.7109375" style="43" customWidth="1"/>
    <col min="16139" max="16384" width="11.42578125" style="43"/>
  </cols>
  <sheetData>
    <row r="1" spans="1:7" ht="49.9" customHeight="1">
      <c r="A1" s="82" t="s">
        <v>610</v>
      </c>
      <c r="B1" s="82"/>
      <c r="C1" s="82"/>
      <c r="D1" s="82"/>
      <c r="E1" s="82"/>
      <c r="F1" s="82"/>
      <c r="G1" s="82"/>
    </row>
    <row r="2" spans="1:7" ht="19.899999999999999" customHeight="1" thickBot="1"/>
    <row r="3" spans="1:7" ht="19.899999999999999" customHeight="1" thickBot="1">
      <c r="B3" s="1115">
        <v>2017</v>
      </c>
      <c r="C3" s="1116"/>
      <c r="D3" s="1117"/>
      <c r="E3" s="1115">
        <v>2018</v>
      </c>
      <c r="F3" s="1116"/>
      <c r="G3" s="1118"/>
    </row>
    <row r="4" spans="1:7" ht="39" customHeight="1" thickBot="1">
      <c r="B4" s="698" t="s">
        <v>458</v>
      </c>
      <c r="C4" s="858" t="s">
        <v>524</v>
      </c>
      <c r="D4" s="667" t="s">
        <v>525</v>
      </c>
      <c r="E4" s="698" t="s">
        <v>458</v>
      </c>
      <c r="F4" s="858" t="s">
        <v>524</v>
      </c>
      <c r="G4" s="667" t="s">
        <v>525</v>
      </c>
    </row>
    <row r="5" spans="1:7" ht="19.899999999999999" customHeight="1">
      <c r="A5" s="813" t="s">
        <v>305</v>
      </c>
      <c r="B5" s="260">
        <v>3641</v>
      </c>
      <c r="C5" s="262">
        <v>71702.478000000003</v>
      </c>
      <c r="D5" s="263">
        <v>60706.428</v>
      </c>
      <c r="E5" s="260">
        <v>3406</v>
      </c>
      <c r="F5" s="262">
        <v>70673.25</v>
      </c>
      <c r="G5" s="263">
        <v>67937.97</v>
      </c>
    </row>
    <row r="6" spans="1:7" ht="19.899999999999999" customHeight="1" thickBot="1">
      <c r="A6" s="814" t="s">
        <v>306</v>
      </c>
      <c r="B6" s="261">
        <v>6947</v>
      </c>
      <c r="C6" s="264">
        <v>833935.13300000003</v>
      </c>
      <c r="D6" s="265">
        <v>832012.58700000006</v>
      </c>
      <c r="E6" s="261">
        <v>6559</v>
      </c>
      <c r="F6" s="264">
        <v>952804.38</v>
      </c>
      <c r="G6" s="265">
        <v>951063.7</v>
      </c>
    </row>
    <row r="7" spans="1:7" ht="19.899999999999999" customHeight="1" thickBot="1">
      <c r="A7" s="628" t="s">
        <v>43</v>
      </c>
      <c r="B7" s="810">
        <f t="shared" ref="B7:F7" si="0">SUM(B5:B6)</f>
        <v>10588</v>
      </c>
      <c r="C7" s="811">
        <f t="shared" si="0"/>
        <v>905637.61100000003</v>
      </c>
      <c r="D7" s="812">
        <f t="shared" si="0"/>
        <v>892719.01500000001</v>
      </c>
      <c r="E7" s="810">
        <f t="shared" si="0"/>
        <v>9965</v>
      </c>
      <c r="F7" s="811">
        <f t="shared" si="0"/>
        <v>1023477.63</v>
      </c>
      <c r="G7" s="812">
        <v>1019001.68</v>
      </c>
    </row>
    <row r="9" spans="1:7" ht="13.5" thickBot="1"/>
    <row r="10" spans="1:7" ht="19.899999999999999" customHeight="1" thickBot="1">
      <c r="A10" s="53"/>
      <c r="B10" s="1115" t="s">
        <v>679</v>
      </c>
      <c r="C10" s="1116"/>
      <c r="D10" s="1116"/>
      <c r="E10" s="1116"/>
      <c r="F10" s="1116"/>
      <c r="G10" s="1118"/>
    </row>
    <row r="11" spans="1:7" ht="19.899999999999999" customHeight="1">
      <c r="A11" s="53"/>
      <c r="B11" s="1119" t="s">
        <v>304</v>
      </c>
      <c r="C11" s="1120"/>
      <c r="D11" s="1119" t="s">
        <v>459</v>
      </c>
      <c r="E11" s="1120"/>
      <c r="F11" s="1121" t="s">
        <v>460</v>
      </c>
      <c r="G11" s="1120"/>
    </row>
    <row r="12" spans="1:7" ht="30" customHeight="1" thickBot="1">
      <c r="A12" s="53"/>
      <c r="B12" s="815" t="s">
        <v>44</v>
      </c>
      <c r="C12" s="816" t="s">
        <v>1</v>
      </c>
      <c r="D12" s="815" t="s">
        <v>461</v>
      </c>
      <c r="E12" s="816" t="s">
        <v>1</v>
      </c>
      <c r="F12" s="817" t="s">
        <v>461</v>
      </c>
      <c r="G12" s="816" t="s">
        <v>1</v>
      </c>
    </row>
    <row r="13" spans="1:7" ht="19.899999999999999" customHeight="1">
      <c r="A13" s="818" t="s">
        <v>305</v>
      </c>
      <c r="B13" s="819">
        <f>E5-B5</f>
        <v>-235</v>
      </c>
      <c r="C13" s="404">
        <f>(E5-B5)/B5</f>
        <v>-6.4542708047239772E-2</v>
      </c>
      <c r="D13" s="819">
        <f>F5-C5</f>
        <v>-1029.2280000000028</v>
      </c>
      <c r="E13" s="404">
        <f>(F5-C5)/C5</f>
        <v>-1.435414826249105E-2</v>
      </c>
      <c r="F13" s="820">
        <f>G5-D5</f>
        <v>7231.5420000000013</v>
      </c>
      <c r="G13" s="404">
        <f>(G5-D5)/D5</f>
        <v>0.11912316764873732</v>
      </c>
    </row>
    <row r="14" spans="1:7" ht="19.899999999999999" customHeight="1" thickBot="1">
      <c r="A14" s="821" t="s">
        <v>306</v>
      </c>
      <c r="B14" s="822">
        <f>E6-B6</f>
        <v>-388</v>
      </c>
      <c r="C14" s="407">
        <f>(E6-B6)/B6</f>
        <v>-5.5851446667626314E-2</v>
      </c>
      <c r="D14" s="822">
        <f>F6-C6</f>
        <v>118869.24699999997</v>
      </c>
      <c r="E14" s="407">
        <f>(F6-C6)/C6</f>
        <v>0.14254015965531935</v>
      </c>
      <c r="F14" s="823">
        <f>G6-D6</f>
        <v>119051.1129999999</v>
      </c>
      <c r="G14" s="407">
        <f>(G6-D6)/D6</f>
        <v>0.14308811532438978</v>
      </c>
    </row>
    <row r="15" spans="1:7" ht="19.899999999999999" customHeight="1" thickBot="1">
      <c r="A15" s="824" t="s">
        <v>43</v>
      </c>
      <c r="B15" s="810">
        <f>E7-B7</f>
        <v>-623</v>
      </c>
      <c r="C15" s="714">
        <f>(E7-B7)/B7</f>
        <v>-5.8840196448809973E-2</v>
      </c>
      <c r="D15" s="810">
        <f>F7-C7</f>
        <v>117840.01899999997</v>
      </c>
      <c r="E15" s="714">
        <f>(F7-C7)/C7</f>
        <v>0.13011829187381216</v>
      </c>
      <c r="F15" s="643">
        <f>G7-D7</f>
        <v>126282.66500000004</v>
      </c>
      <c r="G15" s="714">
        <f>(G7-D7)/D7</f>
        <v>0.14145846887780253</v>
      </c>
    </row>
    <row r="17" spans="1:1">
      <c r="A17" s="83"/>
    </row>
  </sheetData>
  <mergeCells count="6">
    <mergeCell ref="B3:D3"/>
    <mergeCell ref="E3:G3"/>
    <mergeCell ref="B10:G10"/>
    <mergeCell ref="B11:C11"/>
    <mergeCell ref="D11:E11"/>
    <mergeCell ref="F11:G11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zoomScaleNormal="100" workbookViewId="0">
      <selection activeCell="A24" sqref="A24"/>
    </sheetView>
  </sheetViews>
  <sheetFormatPr baseColWidth="10" defaultRowHeight="12.75"/>
  <cols>
    <col min="1" max="2" width="11.42578125" style="43"/>
    <col min="3" max="5" width="14.7109375" style="43" customWidth="1"/>
    <col min="6" max="258" width="11.42578125" style="43"/>
    <col min="259" max="261" width="14.7109375" style="43" customWidth="1"/>
    <col min="262" max="514" width="11.42578125" style="43"/>
    <col min="515" max="517" width="14.7109375" style="43" customWidth="1"/>
    <col min="518" max="770" width="11.42578125" style="43"/>
    <col min="771" max="773" width="14.7109375" style="43" customWidth="1"/>
    <col min="774" max="1026" width="11.42578125" style="43"/>
    <col min="1027" max="1029" width="14.7109375" style="43" customWidth="1"/>
    <col min="1030" max="1282" width="11.42578125" style="43"/>
    <col min="1283" max="1285" width="14.7109375" style="43" customWidth="1"/>
    <col min="1286" max="1538" width="11.42578125" style="43"/>
    <col min="1539" max="1541" width="14.7109375" style="43" customWidth="1"/>
    <col min="1542" max="1794" width="11.42578125" style="43"/>
    <col min="1795" max="1797" width="14.7109375" style="43" customWidth="1"/>
    <col min="1798" max="2050" width="11.42578125" style="43"/>
    <col min="2051" max="2053" width="14.7109375" style="43" customWidth="1"/>
    <col min="2054" max="2306" width="11.42578125" style="43"/>
    <col min="2307" max="2309" width="14.7109375" style="43" customWidth="1"/>
    <col min="2310" max="2562" width="11.42578125" style="43"/>
    <col min="2563" max="2565" width="14.7109375" style="43" customWidth="1"/>
    <col min="2566" max="2818" width="11.42578125" style="43"/>
    <col min="2819" max="2821" width="14.7109375" style="43" customWidth="1"/>
    <col min="2822" max="3074" width="11.42578125" style="43"/>
    <col min="3075" max="3077" width="14.7109375" style="43" customWidth="1"/>
    <col min="3078" max="3330" width="11.42578125" style="43"/>
    <col min="3331" max="3333" width="14.7109375" style="43" customWidth="1"/>
    <col min="3334" max="3586" width="11.42578125" style="43"/>
    <col min="3587" max="3589" width="14.7109375" style="43" customWidth="1"/>
    <col min="3590" max="3842" width="11.42578125" style="43"/>
    <col min="3843" max="3845" width="14.7109375" style="43" customWidth="1"/>
    <col min="3846" max="4098" width="11.42578125" style="43"/>
    <col min="4099" max="4101" width="14.7109375" style="43" customWidth="1"/>
    <col min="4102" max="4354" width="11.42578125" style="43"/>
    <col min="4355" max="4357" width="14.7109375" style="43" customWidth="1"/>
    <col min="4358" max="4610" width="11.42578125" style="43"/>
    <col min="4611" max="4613" width="14.7109375" style="43" customWidth="1"/>
    <col min="4614" max="4866" width="11.42578125" style="43"/>
    <col min="4867" max="4869" width="14.7109375" style="43" customWidth="1"/>
    <col min="4870" max="5122" width="11.42578125" style="43"/>
    <col min="5123" max="5125" width="14.7109375" style="43" customWidth="1"/>
    <col min="5126" max="5378" width="11.42578125" style="43"/>
    <col min="5379" max="5381" width="14.7109375" style="43" customWidth="1"/>
    <col min="5382" max="5634" width="11.42578125" style="43"/>
    <col min="5635" max="5637" width="14.7109375" style="43" customWidth="1"/>
    <col min="5638" max="5890" width="11.42578125" style="43"/>
    <col min="5891" max="5893" width="14.7109375" style="43" customWidth="1"/>
    <col min="5894" max="6146" width="11.42578125" style="43"/>
    <col min="6147" max="6149" width="14.7109375" style="43" customWidth="1"/>
    <col min="6150" max="6402" width="11.42578125" style="43"/>
    <col min="6403" max="6405" width="14.7109375" style="43" customWidth="1"/>
    <col min="6406" max="6658" width="11.42578125" style="43"/>
    <col min="6659" max="6661" width="14.7109375" style="43" customWidth="1"/>
    <col min="6662" max="6914" width="11.42578125" style="43"/>
    <col min="6915" max="6917" width="14.7109375" style="43" customWidth="1"/>
    <col min="6918" max="7170" width="11.42578125" style="43"/>
    <col min="7171" max="7173" width="14.7109375" style="43" customWidth="1"/>
    <col min="7174" max="7426" width="11.42578125" style="43"/>
    <col min="7427" max="7429" width="14.7109375" style="43" customWidth="1"/>
    <col min="7430" max="7682" width="11.42578125" style="43"/>
    <col min="7683" max="7685" width="14.7109375" style="43" customWidth="1"/>
    <col min="7686" max="7938" width="11.42578125" style="43"/>
    <col min="7939" max="7941" width="14.7109375" style="43" customWidth="1"/>
    <col min="7942" max="8194" width="11.42578125" style="43"/>
    <col min="8195" max="8197" width="14.7109375" style="43" customWidth="1"/>
    <col min="8198" max="8450" width="11.42578125" style="43"/>
    <col min="8451" max="8453" width="14.7109375" style="43" customWidth="1"/>
    <col min="8454" max="8706" width="11.42578125" style="43"/>
    <col min="8707" max="8709" width="14.7109375" style="43" customWidth="1"/>
    <col min="8710" max="8962" width="11.42578125" style="43"/>
    <col min="8963" max="8965" width="14.7109375" style="43" customWidth="1"/>
    <col min="8966" max="9218" width="11.42578125" style="43"/>
    <col min="9219" max="9221" width="14.7109375" style="43" customWidth="1"/>
    <col min="9222" max="9474" width="11.42578125" style="43"/>
    <col min="9475" max="9477" width="14.7109375" style="43" customWidth="1"/>
    <col min="9478" max="9730" width="11.42578125" style="43"/>
    <col min="9731" max="9733" width="14.7109375" style="43" customWidth="1"/>
    <col min="9734" max="9986" width="11.42578125" style="43"/>
    <col min="9987" max="9989" width="14.7109375" style="43" customWidth="1"/>
    <col min="9990" max="10242" width="11.42578125" style="43"/>
    <col min="10243" max="10245" width="14.7109375" style="43" customWidth="1"/>
    <col min="10246" max="10498" width="11.42578125" style="43"/>
    <col min="10499" max="10501" width="14.7109375" style="43" customWidth="1"/>
    <col min="10502" max="10754" width="11.42578125" style="43"/>
    <col min="10755" max="10757" width="14.7109375" style="43" customWidth="1"/>
    <col min="10758" max="11010" width="11.42578125" style="43"/>
    <col min="11011" max="11013" width="14.7109375" style="43" customWidth="1"/>
    <col min="11014" max="11266" width="11.42578125" style="43"/>
    <col min="11267" max="11269" width="14.7109375" style="43" customWidth="1"/>
    <col min="11270" max="11522" width="11.42578125" style="43"/>
    <col min="11523" max="11525" width="14.7109375" style="43" customWidth="1"/>
    <col min="11526" max="11778" width="11.42578125" style="43"/>
    <col min="11779" max="11781" width="14.7109375" style="43" customWidth="1"/>
    <col min="11782" max="12034" width="11.42578125" style="43"/>
    <col min="12035" max="12037" width="14.7109375" style="43" customWidth="1"/>
    <col min="12038" max="12290" width="11.42578125" style="43"/>
    <col min="12291" max="12293" width="14.7109375" style="43" customWidth="1"/>
    <col min="12294" max="12546" width="11.42578125" style="43"/>
    <col min="12547" max="12549" width="14.7109375" style="43" customWidth="1"/>
    <col min="12550" max="12802" width="11.42578125" style="43"/>
    <col min="12803" max="12805" width="14.7109375" style="43" customWidth="1"/>
    <col min="12806" max="13058" width="11.42578125" style="43"/>
    <col min="13059" max="13061" width="14.7109375" style="43" customWidth="1"/>
    <col min="13062" max="13314" width="11.42578125" style="43"/>
    <col min="13315" max="13317" width="14.7109375" style="43" customWidth="1"/>
    <col min="13318" max="13570" width="11.42578125" style="43"/>
    <col min="13571" max="13573" width="14.7109375" style="43" customWidth="1"/>
    <col min="13574" max="13826" width="11.42578125" style="43"/>
    <col min="13827" max="13829" width="14.7109375" style="43" customWidth="1"/>
    <col min="13830" max="14082" width="11.42578125" style="43"/>
    <col min="14083" max="14085" width="14.7109375" style="43" customWidth="1"/>
    <col min="14086" max="14338" width="11.42578125" style="43"/>
    <col min="14339" max="14341" width="14.7109375" style="43" customWidth="1"/>
    <col min="14342" max="14594" width="11.42578125" style="43"/>
    <col min="14595" max="14597" width="14.7109375" style="43" customWidth="1"/>
    <col min="14598" max="14850" width="11.42578125" style="43"/>
    <col min="14851" max="14853" width="14.7109375" style="43" customWidth="1"/>
    <col min="14854" max="15106" width="11.42578125" style="43"/>
    <col min="15107" max="15109" width="14.7109375" style="43" customWidth="1"/>
    <col min="15110" max="15362" width="11.42578125" style="43"/>
    <col min="15363" max="15365" width="14.7109375" style="43" customWidth="1"/>
    <col min="15366" max="15618" width="11.42578125" style="43"/>
    <col min="15619" max="15621" width="14.7109375" style="43" customWidth="1"/>
    <col min="15622" max="15874" width="11.42578125" style="43"/>
    <col min="15875" max="15877" width="14.7109375" style="43" customWidth="1"/>
    <col min="15878" max="16130" width="11.42578125" style="43"/>
    <col min="16131" max="16133" width="14.7109375" style="43" customWidth="1"/>
    <col min="16134" max="16384" width="11.42578125" style="43"/>
  </cols>
  <sheetData>
    <row r="1" spans="1:9" ht="61.15" customHeight="1">
      <c r="A1" s="82" t="s">
        <v>609</v>
      </c>
      <c r="C1" s="82"/>
      <c r="D1" s="82"/>
      <c r="E1" s="82"/>
      <c r="F1" s="82"/>
      <c r="G1" s="81"/>
      <c r="H1" s="81"/>
      <c r="I1" s="81"/>
    </row>
    <row r="4" spans="1:9" ht="34.9" customHeight="1"/>
    <row r="5" spans="1:9" ht="18" customHeight="1"/>
    <row r="6" spans="1:9" ht="18" customHeight="1"/>
    <row r="7" spans="1:9" ht="18" customHeight="1"/>
    <row r="8" spans="1:9" ht="18" customHeight="1"/>
    <row r="9" spans="1:9" ht="18" customHeight="1"/>
    <row r="10" spans="1:9" ht="18" customHeight="1"/>
    <row r="11" spans="1:9" ht="18" customHeight="1"/>
    <row r="12" spans="1:9" ht="18" customHeight="1"/>
    <row r="13" spans="1:9" ht="18" customHeight="1"/>
    <row r="14" spans="1:9" ht="18" customHeight="1"/>
    <row r="15" spans="1:9" ht="18" customHeight="1"/>
    <row r="16" spans="1:9" ht="18" customHeight="1"/>
    <row r="17" spans="1:4" ht="18" customHeight="1"/>
    <row r="18" spans="1:4" ht="18" customHeight="1"/>
    <row r="24" spans="1:4">
      <c r="A24" s="969"/>
    </row>
    <row r="25" spans="1:4" ht="13.5" thickBot="1"/>
    <row r="26" spans="1:4" ht="24.75" customHeight="1" thickBot="1">
      <c r="A26" s="894" t="s">
        <v>185</v>
      </c>
      <c r="B26" s="631" t="s">
        <v>462</v>
      </c>
      <c r="C26" s="895" t="s">
        <v>463</v>
      </c>
      <c r="D26" s="895" t="s">
        <v>563</v>
      </c>
    </row>
    <row r="27" spans="1:4" ht="18" customHeight="1">
      <c r="A27" s="222">
        <v>2009</v>
      </c>
      <c r="B27" s="243">
        <v>688282</v>
      </c>
      <c r="C27" s="243">
        <v>1002438</v>
      </c>
      <c r="D27" s="237">
        <v>37627</v>
      </c>
    </row>
    <row r="28" spans="1:4" ht="18" customHeight="1">
      <c r="A28" s="223">
        <v>2010</v>
      </c>
      <c r="B28" s="266">
        <v>674358</v>
      </c>
      <c r="C28" s="266">
        <v>1049029</v>
      </c>
      <c r="D28" s="240">
        <v>39212</v>
      </c>
    </row>
    <row r="29" spans="1:4" ht="18" customHeight="1">
      <c r="A29" s="223">
        <v>2011</v>
      </c>
      <c r="B29" s="266">
        <v>664963</v>
      </c>
      <c r="C29" s="266">
        <v>1068556</v>
      </c>
      <c r="D29" s="240">
        <v>39778</v>
      </c>
    </row>
    <row r="30" spans="1:4" ht="18" customHeight="1">
      <c r="A30" s="223">
        <v>2012</v>
      </c>
      <c r="B30" s="266">
        <v>659476</v>
      </c>
      <c r="C30" s="266">
        <v>1084868</v>
      </c>
      <c r="D30" s="240">
        <v>42967</v>
      </c>
    </row>
    <row r="31" spans="1:4" ht="18" customHeight="1">
      <c r="A31" s="223">
        <v>2013</v>
      </c>
      <c r="B31" s="266">
        <v>655509</v>
      </c>
      <c r="C31" s="266">
        <v>1098151</v>
      </c>
      <c r="D31" s="240">
        <v>43542</v>
      </c>
    </row>
    <row r="32" spans="1:4" ht="18" customHeight="1">
      <c r="A32" s="223">
        <v>2014</v>
      </c>
      <c r="B32" s="266">
        <v>648587</v>
      </c>
      <c r="C32" s="266">
        <v>1112891</v>
      </c>
      <c r="D32" s="240">
        <v>42460</v>
      </c>
    </row>
    <row r="33" spans="1:4" ht="18" customHeight="1">
      <c r="A33" s="223">
        <v>2015</v>
      </c>
      <c r="B33" s="266">
        <v>649060</v>
      </c>
      <c r="C33" s="266">
        <v>1121255</v>
      </c>
      <c r="D33" s="240">
        <v>42474</v>
      </c>
    </row>
    <row r="34" spans="1:4" ht="18" customHeight="1">
      <c r="A34" s="223">
        <v>2016</v>
      </c>
      <c r="B34" s="266">
        <v>649298</v>
      </c>
      <c r="C34" s="266">
        <v>1128546</v>
      </c>
      <c r="D34" s="240">
        <v>44405</v>
      </c>
    </row>
    <row r="35" spans="1:4" ht="18" customHeight="1">
      <c r="A35" s="223">
        <v>2017</v>
      </c>
      <c r="B35" s="266">
        <v>643134</v>
      </c>
      <c r="C35" s="266">
        <v>1135222</v>
      </c>
      <c r="D35" s="240">
        <v>44145</v>
      </c>
    </row>
    <row r="36" spans="1:4" ht="18" customHeight="1" thickBot="1">
      <c r="A36" s="224">
        <v>2018</v>
      </c>
      <c r="B36" s="365">
        <v>640437</v>
      </c>
      <c r="C36" s="365">
        <v>1140894</v>
      </c>
      <c r="D36" s="238">
        <v>45078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zoomScaleNormal="100" workbookViewId="0">
      <selection activeCell="A25" sqref="A25"/>
    </sheetView>
  </sheetViews>
  <sheetFormatPr baseColWidth="10" defaultColWidth="11.42578125" defaultRowHeight="12.75"/>
  <cols>
    <col min="1" max="16384" width="11.42578125" style="43"/>
  </cols>
  <sheetData>
    <row r="1" spans="1:9" ht="61.15" customHeight="1">
      <c r="A1" s="82" t="s">
        <v>608</v>
      </c>
      <c r="B1" s="82"/>
      <c r="C1" s="82"/>
      <c r="D1" s="82"/>
      <c r="E1" s="82"/>
      <c r="F1" s="82"/>
      <c r="G1" s="82"/>
      <c r="H1" s="81"/>
      <c r="I1" s="81"/>
    </row>
    <row r="3" spans="1:9">
      <c r="A3" s="83"/>
    </row>
    <row r="4" spans="1:9">
      <c r="A4" s="83"/>
    </row>
    <row r="25" spans="1:2" ht="13.5" thickBot="1">
      <c r="A25" s="969"/>
    </row>
    <row r="26" spans="1:2" ht="39" thickBot="1">
      <c r="A26" s="619" t="s">
        <v>185</v>
      </c>
      <c r="B26" s="619" t="s">
        <v>564</v>
      </c>
    </row>
    <row r="27" spans="1:2" ht="18" customHeight="1">
      <c r="A27" s="961">
        <v>2009</v>
      </c>
      <c r="B27" s="962">
        <v>28167</v>
      </c>
    </row>
    <row r="28" spans="1:2" ht="18" customHeight="1">
      <c r="A28" s="930">
        <v>2010</v>
      </c>
      <c r="B28" s="376">
        <v>25451</v>
      </c>
    </row>
    <row r="29" spans="1:2" ht="18" customHeight="1">
      <c r="A29" s="930">
        <v>2011</v>
      </c>
      <c r="B29" s="376">
        <v>25698</v>
      </c>
    </row>
    <row r="30" spans="1:2" ht="18" customHeight="1">
      <c r="A30" s="930">
        <v>2012</v>
      </c>
      <c r="B30" s="376">
        <v>12599</v>
      </c>
    </row>
    <row r="31" spans="1:2" ht="18" customHeight="1">
      <c r="A31" s="930">
        <v>2013</v>
      </c>
      <c r="B31" s="376">
        <v>13129</v>
      </c>
    </row>
    <row r="32" spans="1:2" ht="18" customHeight="1">
      <c r="A32" s="930">
        <v>2014</v>
      </c>
      <c r="B32" s="376">
        <v>8681</v>
      </c>
    </row>
    <row r="33" spans="1:2" ht="18" customHeight="1">
      <c r="A33" s="930">
        <v>2015</v>
      </c>
      <c r="B33" s="376">
        <v>9793.5</v>
      </c>
    </row>
    <row r="34" spans="1:2" ht="18" customHeight="1">
      <c r="A34" s="930">
        <v>2016</v>
      </c>
      <c r="B34" s="376">
        <v>8546</v>
      </c>
    </row>
    <row r="35" spans="1:2" ht="18" customHeight="1">
      <c r="A35" s="930">
        <v>2017</v>
      </c>
      <c r="B35" s="376">
        <v>7627</v>
      </c>
    </row>
    <row r="36" spans="1:2" ht="18" customHeight="1" thickBot="1">
      <c r="A36" s="963">
        <v>2018</v>
      </c>
      <c r="B36" s="964">
        <v>10206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zoomScaleNormal="100" workbookViewId="0">
      <selection activeCell="A26" sqref="A26"/>
    </sheetView>
  </sheetViews>
  <sheetFormatPr baseColWidth="10" defaultColWidth="11.42578125" defaultRowHeight="12.75"/>
  <cols>
    <col min="1" max="16384" width="11.42578125" style="43"/>
  </cols>
  <sheetData>
    <row r="1" spans="1:9" ht="61.15" customHeight="1">
      <c r="A1" s="82" t="s">
        <v>607</v>
      </c>
      <c r="B1" s="82"/>
      <c r="C1" s="82"/>
      <c r="D1" s="82"/>
      <c r="E1" s="82"/>
      <c r="F1" s="82"/>
      <c r="G1" s="82"/>
      <c r="H1" s="81"/>
      <c r="I1" s="81"/>
    </row>
    <row r="2" spans="1:9">
      <c r="A2" s="83"/>
    </row>
    <row r="3" spans="1:9">
      <c r="A3" s="83"/>
    </row>
    <row r="26" spans="1:2">
      <c r="A26" s="969"/>
    </row>
    <row r="27" spans="1:2" ht="13.5" thickBot="1"/>
    <row r="28" spans="1:2" ht="38.25">
      <c r="A28" s="677" t="s">
        <v>185</v>
      </c>
      <c r="B28" s="677" t="s">
        <v>565</v>
      </c>
    </row>
    <row r="29" spans="1:2" ht="18" customHeight="1">
      <c r="A29" s="931">
        <v>2009</v>
      </c>
      <c r="B29" s="375">
        <v>3</v>
      </c>
    </row>
    <row r="30" spans="1:2" ht="18" customHeight="1">
      <c r="A30" s="931">
        <v>2010</v>
      </c>
      <c r="B30" s="375">
        <v>4</v>
      </c>
    </row>
    <row r="31" spans="1:2" ht="18" customHeight="1">
      <c r="A31" s="931">
        <v>2011</v>
      </c>
      <c r="B31" s="375">
        <v>9</v>
      </c>
    </row>
    <row r="32" spans="1:2" ht="18" customHeight="1">
      <c r="A32" s="931">
        <v>2012</v>
      </c>
      <c r="B32" s="375">
        <v>7</v>
      </c>
    </row>
    <row r="33" spans="1:2" ht="18" customHeight="1">
      <c r="A33" s="931">
        <v>2013</v>
      </c>
      <c r="B33" s="375">
        <v>18</v>
      </c>
    </row>
    <row r="34" spans="1:2" ht="18" customHeight="1">
      <c r="A34" s="931">
        <v>2014</v>
      </c>
      <c r="B34" s="375">
        <v>19</v>
      </c>
    </row>
    <row r="35" spans="1:2" ht="18" customHeight="1">
      <c r="A35" s="931">
        <v>2015</v>
      </c>
      <c r="B35" s="375">
        <v>27</v>
      </c>
    </row>
    <row r="36" spans="1:2" ht="18" customHeight="1">
      <c r="A36" s="931">
        <v>2016</v>
      </c>
      <c r="B36" s="375">
        <v>29</v>
      </c>
    </row>
    <row r="37" spans="1:2" ht="18" customHeight="1">
      <c r="A37" s="931">
        <v>2017</v>
      </c>
      <c r="B37" s="375">
        <v>34</v>
      </c>
    </row>
    <row r="38" spans="1:2" ht="18" customHeight="1" thickBot="1">
      <c r="A38" s="932">
        <v>2018</v>
      </c>
      <c r="B38" s="377">
        <v>26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zoomScaleNormal="100" workbookViewId="0">
      <selection activeCell="A24" sqref="A24"/>
    </sheetView>
  </sheetViews>
  <sheetFormatPr baseColWidth="10" defaultRowHeight="12.75"/>
  <cols>
    <col min="1" max="1" width="11.42578125" style="43"/>
    <col min="2" max="2" width="14.28515625" style="43" customWidth="1"/>
    <col min="3" max="4" width="14.7109375" style="43" customWidth="1"/>
    <col min="5" max="258" width="11.42578125" style="43"/>
    <col min="259" max="260" width="14.7109375" style="43" customWidth="1"/>
    <col min="261" max="514" width="11.42578125" style="43"/>
    <col min="515" max="516" width="14.7109375" style="43" customWidth="1"/>
    <col min="517" max="770" width="11.42578125" style="43"/>
    <col min="771" max="772" width="14.7109375" style="43" customWidth="1"/>
    <col min="773" max="1026" width="11.42578125" style="43"/>
    <col min="1027" max="1028" width="14.7109375" style="43" customWidth="1"/>
    <col min="1029" max="1282" width="11.42578125" style="43"/>
    <col min="1283" max="1284" width="14.7109375" style="43" customWidth="1"/>
    <col min="1285" max="1538" width="11.42578125" style="43"/>
    <col min="1539" max="1540" width="14.7109375" style="43" customWidth="1"/>
    <col min="1541" max="1794" width="11.42578125" style="43"/>
    <col min="1795" max="1796" width="14.7109375" style="43" customWidth="1"/>
    <col min="1797" max="2050" width="11.42578125" style="43"/>
    <col min="2051" max="2052" width="14.7109375" style="43" customWidth="1"/>
    <col min="2053" max="2306" width="11.42578125" style="43"/>
    <col min="2307" max="2308" width="14.7109375" style="43" customWidth="1"/>
    <col min="2309" max="2562" width="11.42578125" style="43"/>
    <col min="2563" max="2564" width="14.7109375" style="43" customWidth="1"/>
    <col min="2565" max="2818" width="11.42578125" style="43"/>
    <col min="2819" max="2820" width="14.7109375" style="43" customWidth="1"/>
    <col min="2821" max="3074" width="11.42578125" style="43"/>
    <col min="3075" max="3076" width="14.7109375" style="43" customWidth="1"/>
    <col min="3077" max="3330" width="11.42578125" style="43"/>
    <col min="3331" max="3332" width="14.7109375" style="43" customWidth="1"/>
    <col min="3333" max="3586" width="11.42578125" style="43"/>
    <col min="3587" max="3588" width="14.7109375" style="43" customWidth="1"/>
    <col min="3589" max="3842" width="11.42578125" style="43"/>
    <col min="3843" max="3844" width="14.7109375" style="43" customWidth="1"/>
    <col min="3845" max="4098" width="11.42578125" style="43"/>
    <col min="4099" max="4100" width="14.7109375" style="43" customWidth="1"/>
    <col min="4101" max="4354" width="11.42578125" style="43"/>
    <col min="4355" max="4356" width="14.7109375" style="43" customWidth="1"/>
    <col min="4357" max="4610" width="11.42578125" style="43"/>
    <col min="4611" max="4612" width="14.7109375" style="43" customWidth="1"/>
    <col min="4613" max="4866" width="11.42578125" style="43"/>
    <col min="4867" max="4868" width="14.7109375" style="43" customWidth="1"/>
    <col min="4869" max="5122" width="11.42578125" style="43"/>
    <col min="5123" max="5124" width="14.7109375" style="43" customWidth="1"/>
    <col min="5125" max="5378" width="11.42578125" style="43"/>
    <col min="5379" max="5380" width="14.7109375" style="43" customWidth="1"/>
    <col min="5381" max="5634" width="11.42578125" style="43"/>
    <col min="5635" max="5636" width="14.7109375" style="43" customWidth="1"/>
    <col min="5637" max="5890" width="11.42578125" style="43"/>
    <col min="5891" max="5892" width="14.7109375" style="43" customWidth="1"/>
    <col min="5893" max="6146" width="11.42578125" style="43"/>
    <col min="6147" max="6148" width="14.7109375" style="43" customWidth="1"/>
    <col min="6149" max="6402" width="11.42578125" style="43"/>
    <col min="6403" max="6404" width="14.7109375" style="43" customWidth="1"/>
    <col min="6405" max="6658" width="11.42578125" style="43"/>
    <col min="6659" max="6660" width="14.7109375" style="43" customWidth="1"/>
    <col min="6661" max="6914" width="11.42578125" style="43"/>
    <col min="6915" max="6916" width="14.7109375" style="43" customWidth="1"/>
    <col min="6917" max="7170" width="11.42578125" style="43"/>
    <col min="7171" max="7172" width="14.7109375" style="43" customWidth="1"/>
    <col min="7173" max="7426" width="11.42578125" style="43"/>
    <col min="7427" max="7428" width="14.7109375" style="43" customWidth="1"/>
    <col min="7429" max="7682" width="11.42578125" style="43"/>
    <col min="7683" max="7684" width="14.7109375" style="43" customWidth="1"/>
    <col min="7685" max="7938" width="11.42578125" style="43"/>
    <col min="7939" max="7940" width="14.7109375" style="43" customWidth="1"/>
    <col min="7941" max="8194" width="11.42578125" style="43"/>
    <col min="8195" max="8196" width="14.7109375" style="43" customWidth="1"/>
    <col min="8197" max="8450" width="11.42578125" style="43"/>
    <col min="8451" max="8452" width="14.7109375" style="43" customWidth="1"/>
    <col min="8453" max="8706" width="11.42578125" style="43"/>
    <col min="8707" max="8708" width="14.7109375" style="43" customWidth="1"/>
    <col min="8709" max="8962" width="11.42578125" style="43"/>
    <col min="8963" max="8964" width="14.7109375" style="43" customWidth="1"/>
    <col min="8965" max="9218" width="11.42578125" style="43"/>
    <col min="9219" max="9220" width="14.7109375" style="43" customWidth="1"/>
    <col min="9221" max="9474" width="11.42578125" style="43"/>
    <col min="9475" max="9476" width="14.7109375" style="43" customWidth="1"/>
    <col min="9477" max="9730" width="11.42578125" style="43"/>
    <col min="9731" max="9732" width="14.7109375" style="43" customWidth="1"/>
    <col min="9733" max="9986" width="11.42578125" style="43"/>
    <col min="9987" max="9988" width="14.7109375" style="43" customWidth="1"/>
    <col min="9989" max="10242" width="11.42578125" style="43"/>
    <col min="10243" max="10244" width="14.7109375" style="43" customWidth="1"/>
    <col min="10245" max="10498" width="11.42578125" style="43"/>
    <col min="10499" max="10500" width="14.7109375" style="43" customWidth="1"/>
    <col min="10501" max="10754" width="11.42578125" style="43"/>
    <col min="10755" max="10756" width="14.7109375" style="43" customWidth="1"/>
    <col min="10757" max="11010" width="11.42578125" style="43"/>
    <col min="11011" max="11012" width="14.7109375" style="43" customWidth="1"/>
    <col min="11013" max="11266" width="11.42578125" style="43"/>
    <col min="11267" max="11268" width="14.7109375" style="43" customWidth="1"/>
    <col min="11269" max="11522" width="11.42578125" style="43"/>
    <col min="11523" max="11524" width="14.7109375" style="43" customWidth="1"/>
    <col min="11525" max="11778" width="11.42578125" style="43"/>
    <col min="11779" max="11780" width="14.7109375" style="43" customWidth="1"/>
    <col min="11781" max="12034" width="11.42578125" style="43"/>
    <col min="12035" max="12036" width="14.7109375" style="43" customWidth="1"/>
    <col min="12037" max="12290" width="11.42578125" style="43"/>
    <col min="12291" max="12292" width="14.7109375" style="43" customWidth="1"/>
    <col min="12293" max="12546" width="11.42578125" style="43"/>
    <col min="12547" max="12548" width="14.7109375" style="43" customWidth="1"/>
    <col min="12549" max="12802" width="11.42578125" style="43"/>
    <col min="12803" max="12804" width="14.7109375" style="43" customWidth="1"/>
    <col min="12805" max="13058" width="11.42578125" style="43"/>
    <col min="13059" max="13060" width="14.7109375" style="43" customWidth="1"/>
    <col min="13061" max="13314" width="11.42578125" style="43"/>
    <col min="13315" max="13316" width="14.7109375" style="43" customWidth="1"/>
    <col min="13317" max="13570" width="11.42578125" style="43"/>
    <col min="13571" max="13572" width="14.7109375" style="43" customWidth="1"/>
    <col min="13573" max="13826" width="11.42578125" style="43"/>
    <col min="13827" max="13828" width="14.7109375" style="43" customWidth="1"/>
    <col min="13829" max="14082" width="11.42578125" style="43"/>
    <col min="14083" max="14084" width="14.7109375" style="43" customWidth="1"/>
    <col min="14085" max="14338" width="11.42578125" style="43"/>
    <col min="14339" max="14340" width="14.7109375" style="43" customWidth="1"/>
    <col min="14341" max="14594" width="11.42578125" style="43"/>
    <col min="14595" max="14596" width="14.7109375" style="43" customWidth="1"/>
    <col min="14597" max="14850" width="11.42578125" style="43"/>
    <col min="14851" max="14852" width="14.7109375" style="43" customWidth="1"/>
    <col min="14853" max="15106" width="11.42578125" style="43"/>
    <col min="15107" max="15108" width="14.7109375" style="43" customWidth="1"/>
    <col min="15109" max="15362" width="11.42578125" style="43"/>
    <col min="15363" max="15364" width="14.7109375" style="43" customWidth="1"/>
    <col min="15365" max="15618" width="11.42578125" style="43"/>
    <col min="15619" max="15620" width="14.7109375" style="43" customWidth="1"/>
    <col min="15621" max="15874" width="11.42578125" style="43"/>
    <col min="15875" max="15876" width="14.7109375" style="43" customWidth="1"/>
    <col min="15877" max="16130" width="11.42578125" style="43"/>
    <col min="16131" max="16132" width="14.7109375" style="43" customWidth="1"/>
    <col min="16133" max="16384" width="11.42578125" style="43"/>
  </cols>
  <sheetData>
    <row r="1" spans="1:9" ht="61.15" customHeight="1">
      <c r="A1" s="82" t="s">
        <v>606</v>
      </c>
      <c r="B1" s="82"/>
      <c r="C1" s="82"/>
      <c r="D1" s="82"/>
      <c r="E1" s="82"/>
      <c r="F1" s="82"/>
      <c r="G1" s="82"/>
      <c r="H1" s="81"/>
      <c r="I1" s="81"/>
    </row>
    <row r="2" spans="1:9" ht="15" customHeight="1">
      <c r="A2" s="82"/>
      <c r="B2" s="82"/>
      <c r="C2" s="82"/>
      <c r="D2" s="82"/>
      <c r="E2" s="82"/>
      <c r="F2" s="82"/>
      <c r="G2" s="82"/>
      <c r="H2" s="81"/>
      <c r="I2" s="81"/>
    </row>
    <row r="3" spans="1:9" ht="15" customHeight="1">
      <c r="A3" s="82"/>
      <c r="B3" s="82"/>
      <c r="C3" s="82"/>
      <c r="D3" s="82"/>
      <c r="E3" s="82"/>
      <c r="F3" s="82"/>
      <c r="G3" s="82"/>
      <c r="H3" s="81"/>
      <c r="I3" s="81"/>
    </row>
    <row r="4" spans="1:9" ht="15" customHeight="1">
      <c r="A4" s="82"/>
      <c r="B4" s="82"/>
      <c r="C4" s="82"/>
      <c r="D4" s="82"/>
      <c r="E4" s="82"/>
      <c r="F4" s="82"/>
      <c r="G4" s="82"/>
      <c r="H4" s="81"/>
      <c r="I4" s="81"/>
    </row>
    <row r="5" spans="1:9" ht="15" customHeight="1">
      <c r="A5" s="82"/>
      <c r="B5" s="82"/>
      <c r="C5" s="82"/>
      <c r="D5" s="82"/>
      <c r="E5" s="82"/>
      <c r="F5" s="82"/>
      <c r="G5" s="82"/>
      <c r="H5" s="81"/>
      <c r="I5" s="81"/>
    </row>
    <row r="6" spans="1:9" ht="15" customHeight="1">
      <c r="A6" s="82"/>
      <c r="B6" s="82"/>
      <c r="C6" s="82"/>
      <c r="D6" s="82"/>
      <c r="E6" s="82"/>
      <c r="F6" s="82"/>
      <c r="G6" s="82"/>
      <c r="H6" s="81"/>
      <c r="I6" s="81"/>
    </row>
    <row r="7" spans="1:9" ht="15" customHeight="1">
      <c r="A7" s="82"/>
      <c r="B7" s="82"/>
      <c r="C7" s="82"/>
      <c r="D7" s="82"/>
      <c r="E7" s="82"/>
      <c r="F7" s="82"/>
      <c r="G7" s="82"/>
      <c r="H7" s="81"/>
      <c r="I7" s="81"/>
    </row>
    <row r="8" spans="1:9" ht="15" customHeight="1">
      <c r="A8" s="82"/>
      <c r="B8" s="82"/>
      <c r="C8" s="82"/>
      <c r="D8" s="82"/>
      <c r="E8" s="82"/>
      <c r="F8" s="82"/>
      <c r="G8" s="82"/>
      <c r="H8" s="81"/>
      <c r="I8" s="81"/>
    </row>
    <row r="9" spans="1:9" ht="15" customHeight="1">
      <c r="A9" s="82"/>
      <c r="B9" s="82"/>
      <c r="C9" s="82"/>
      <c r="D9" s="82"/>
      <c r="E9" s="82"/>
      <c r="F9" s="82"/>
      <c r="G9" s="82"/>
      <c r="H9" s="81"/>
      <c r="I9" s="81"/>
    </row>
    <row r="10" spans="1:9" ht="15" customHeight="1">
      <c r="A10" s="82"/>
      <c r="B10" s="82"/>
      <c r="C10" s="82"/>
      <c r="D10" s="82"/>
      <c r="E10" s="82"/>
      <c r="F10" s="82"/>
      <c r="G10" s="82"/>
      <c r="H10" s="81"/>
      <c r="I10" s="81"/>
    </row>
    <row r="11" spans="1:9" ht="15" customHeight="1">
      <c r="A11" s="82"/>
      <c r="B11" s="82"/>
      <c r="C11" s="82"/>
      <c r="D11" s="82"/>
      <c r="E11" s="82"/>
      <c r="F11" s="82"/>
      <c r="G11" s="82"/>
      <c r="H11" s="81"/>
      <c r="I11" s="81"/>
    </row>
    <row r="12" spans="1:9" ht="15" customHeight="1">
      <c r="A12" s="82"/>
      <c r="B12" s="82"/>
      <c r="C12" s="82"/>
      <c r="D12" s="82"/>
      <c r="E12" s="82"/>
      <c r="F12" s="82"/>
      <c r="G12" s="82"/>
      <c r="H12" s="81"/>
      <c r="I12" s="81"/>
    </row>
    <row r="13" spans="1:9" ht="15" customHeight="1">
      <c r="A13" s="82"/>
      <c r="B13" s="82"/>
      <c r="C13" s="82"/>
      <c r="D13" s="82"/>
      <c r="E13" s="82"/>
      <c r="F13" s="82"/>
      <c r="G13" s="82"/>
      <c r="H13" s="81"/>
      <c r="I13" s="81"/>
    </row>
    <row r="14" spans="1:9">
      <c r="B14" s="83"/>
    </row>
    <row r="15" spans="1:9">
      <c r="B15" s="83"/>
    </row>
    <row r="16" spans="1:9">
      <c r="B16" s="83"/>
    </row>
    <row r="17" spans="1:4">
      <c r="B17" s="83"/>
    </row>
    <row r="18" spans="1:4">
      <c r="B18" s="83"/>
    </row>
    <row r="19" spans="1:4">
      <c r="B19" s="83"/>
    </row>
    <row r="20" spans="1:4">
      <c r="B20" s="83"/>
    </row>
    <row r="21" spans="1:4">
      <c r="B21" s="83"/>
    </row>
    <row r="22" spans="1:4">
      <c r="B22" s="83"/>
    </row>
    <row r="23" spans="1:4">
      <c r="B23" s="83"/>
    </row>
    <row r="24" spans="1:4">
      <c r="A24" s="969"/>
      <c r="B24" s="83"/>
    </row>
    <row r="25" spans="1:4" ht="13.5" thickBot="1"/>
    <row r="26" spans="1:4" ht="34.9" customHeight="1" thickBot="1">
      <c r="A26" s="894" t="s">
        <v>185</v>
      </c>
      <c r="B26" s="631" t="s">
        <v>307</v>
      </c>
      <c r="D26"/>
    </row>
    <row r="27" spans="1:4" ht="18" customHeight="1">
      <c r="A27" s="356">
        <v>2009</v>
      </c>
      <c r="B27" s="965">
        <v>179</v>
      </c>
      <c r="D27"/>
    </row>
    <row r="28" spans="1:4" ht="18" customHeight="1">
      <c r="A28" s="357">
        <v>2010</v>
      </c>
      <c r="B28" s="92">
        <v>284</v>
      </c>
      <c r="D28"/>
    </row>
    <row r="29" spans="1:4" ht="18" customHeight="1">
      <c r="A29" s="357">
        <v>2011</v>
      </c>
      <c r="B29" s="92">
        <v>123</v>
      </c>
      <c r="D29"/>
    </row>
    <row r="30" spans="1:4" ht="18" customHeight="1">
      <c r="A30" s="357">
        <v>2012</v>
      </c>
      <c r="B30" s="92">
        <v>107</v>
      </c>
      <c r="D30"/>
    </row>
    <row r="31" spans="1:4" ht="18" customHeight="1">
      <c r="A31" s="357">
        <v>2013</v>
      </c>
      <c r="B31" s="92">
        <v>61</v>
      </c>
      <c r="D31"/>
    </row>
    <row r="32" spans="1:4" ht="18" customHeight="1">
      <c r="A32" s="357">
        <v>2014</v>
      </c>
      <c r="B32" s="92">
        <v>89</v>
      </c>
      <c r="D32"/>
    </row>
    <row r="33" spans="1:4" ht="18" customHeight="1">
      <c r="A33" s="357">
        <v>2015</v>
      </c>
      <c r="B33" s="92">
        <v>18</v>
      </c>
      <c r="D33"/>
    </row>
    <row r="34" spans="1:4" ht="18" customHeight="1">
      <c r="A34" s="357">
        <v>2016</v>
      </c>
      <c r="B34" s="92">
        <v>52</v>
      </c>
      <c r="D34"/>
    </row>
    <row r="35" spans="1:4" ht="18" customHeight="1">
      <c r="A35" s="357">
        <v>2017</v>
      </c>
      <c r="B35" s="92">
        <v>12</v>
      </c>
      <c r="D35"/>
    </row>
    <row r="36" spans="1:4" ht="18" customHeight="1" thickBot="1">
      <c r="A36" s="358">
        <v>2018</v>
      </c>
      <c r="B36" s="156">
        <v>56</v>
      </c>
      <c r="D36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workbookViewId="0">
      <selection activeCell="A27" sqref="A27"/>
    </sheetView>
  </sheetViews>
  <sheetFormatPr baseColWidth="10" defaultColWidth="11.42578125" defaultRowHeight="12.75"/>
  <cols>
    <col min="1" max="1" width="10.7109375" style="43" customWidth="1"/>
    <col min="2" max="2" width="14.5703125" style="43" customWidth="1"/>
    <col min="3" max="16384" width="11.42578125" style="43"/>
  </cols>
  <sheetData>
    <row r="1" spans="1:12" ht="42.75" customHeight="1">
      <c r="A1" s="82" t="s">
        <v>605</v>
      </c>
      <c r="B1" s="112"/>
      <c r="C1" s="112"/>
    </row>
    <row r="11" spans="1:12">
      <c r="L11" s="1027"/>
    </row>
    <row r="27" spans="1:3" ht="13.5" thickBot="1">
      <c r="A27" s="969"/>
    </row>
    <row r="28" spans="1:3" ht="32.25" customHeight="1" thickBot="1">
      <c r="A28" s="631" t="s">
        <v>566</v>
      </c>
      <c r="B28" s="631" t="s">
        <v>567</v>
      </c>
      <c r="C28"/>
    </row>
    <row r="29" spans="1:3" ht="18" customHeight="1">
      <c r="A29" s="222">
        <v>2008</v>
      </c>
      <c r="B29" s="378">
        <v>5287</v>
      </c>
      <c r="C29"/>
    </row>
    <row r="30" spans="1:3" ht="18" customHeight="1">
      <c r="A30" s="223">
        <v>2009</v>
      </c>
      <c r="B30" s="379">
        <v>4174</v>
      </c>
      <c r="C30"/>
    </row>
    <row r="31" spans="1:3" ht="18" customHeight="1">
      <c r="A31" s="223">
        <v>2010</v>
      </c>
      <c r="B31" s="379">
        <v>3122</v>
      </c>
      <c r="C31"/>
    </row>
    <row r="32" spans="1:3" ht="18" customHeight="1">
      <c r="A32" s="223">
        <v>2011</v>
      </c>
      <c r="B32" s="379">
        <v>2716</v>
      </c>
      <c r="C32"/>
    </row>
    <row r="33" spans="1:3" ht="18" customHeight="1">
      <c r="A33" s="223">
        <v>2012</v>
      </c>
      <c r="B33" s="379">
        <v>3540</v>
      </c>
      <c r="C33"/>
    </row>
    <row r="34" spans="1:3" ht="18" customHeight="1">
      <c r="A34" s="223">
        <v>2013</v>
      </c>
      <c r="B34" s="379">
        <v>3506</v>
      </c>
      <c r="C34"/>
    </row>
    <row r="35" spans="1:3" ht="18" customHeight="1">
      <c r="A35" s="223">
        <v>2014</v>
      </c>
      <c r="B35" s="379">
        <v>3316</v>
      </c>
      <c r="C35"/>
    </row>
    <row r="36" spans="1:3" ht="18" customHeight="1">
      <c r="A36" s="223">
        <v>2015</v>
      </c>
      <c r="B36" s="379">
        <v>4498</v>
      </c>
      <c r="C36"/>
    </row>
    <row r="37" spans="1:3" ht="18" customHeight="1">
      <c r="A37" s="223">
        <v>2016</v>
      </c>
      <c r="B37" s="379">
        <v>3941</v>
      </c>
      <c r="C37"/>
    </row>
    <row r="38" spans="1:3" ht="18" customHeight="1">
      <c r="A38" s="223">
        <v>2017</v>
      </c>
      <c r="B38" s="379">
        <v>4239</v>
      </c>
      <c r="C38"/>
    </row>
    <row r="39" spans="1:3" ht="18" customHeight="1" thickBot="1">
      <c r="A39" s="224">
        <v>2018</v>
      </c>
      <c r="B39" s="380">
        <v>3003</v>
      </c>
      <c r="C39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>
      <selection activeCell="A28" sqref="A28"/>
    </sheetView>
  </sheetViews>
  <sheetFormatPr baseColWidth="10" defaultRowHeight="12.75"/>
  <cols>
    <col min="1" max="2" width="11.42578125" style="43"/>
    <col min="3" max="4" width="14.7109375" style="43" customWidth="1"/>
    <col min="5" max="256" width="11.42578125" style="43"/>
    <col min="257" max="260" width="14.7109375" style="43" customWidth="1"/>
    <col min="261" max="512" width="11.42578125" style="43"/>
    <col min="513" max="516" width="14.7109375" style="43" customWidth="1"/>
    <col min="517" max="768" width="11.42578125" style="43"/>
    <col min="769" max="772" width="14.7109375" style="43" customWidth="1"/>
    <col min="773" max="1024" width="11.42578125" style="43"/>
    <col min="1025" max="1028" width="14.7109375" style="43" customWidth="1"/>
    <col min="1029" max="1280" width="11.42578125" style="43"/>
    <col min="1281" max="1284" width="14.7109375" style="43" customWidth="1"/>
    <col min="1285" max="1536" width="11.42578125" style="43"/>
    <col min="1537" max="1540" width="14.7109375" style="43" customWidth="1"/>
    <col min="1541" max="1792" width="11.42578125" style="43"/>
    <col min="1793" max="1796" width="14.7109375" style="43" customWidth="1"/>
    <col min="1797" max="2048" width="11.42578125" style="43"/>
    <col min="2049" max="2052" width="14.7109375" style="43" customWidth="1"/>
    <col min="2053" max="2304" width="11.42578125" style="43"/>
    <col min="2305" max="2308" width="14.7109375" style="43" customWidth="1"/>
    <col min="2309" max="2560" width="11.42578125" style="43"/>
    <col min="2561" max="2564" width="14.7109375" style="43" customWidth="1"/>
    <col min="2565" max="2816" width="11.42578125" style="43"/>
    <col min="2817" max="2820" width="14.7109375" style="43" customWidth="1"/>
    <col min="2821" max="3072" width="11.42578125" style="43"/>
    <col min="3073" max="3076" width="14.7109375" style="43" customWidth="1"/>
    <col min="3077" max="3328" width="11.42578125" style="43"/>
    <col min="3329" max="3332" width="14.7109375" style="43" customWidth="1"/>
    <col min="3333" max="3584" width="11.42578125" style="43"/>
    <col min="3585" max="3588" width="14.7109375" style="43" customWidth="1"/>
    <col min="3589" max="3840" width="11.42578125" style="43"/>
    <col min="3841" max="3844" width="14.7109375" style="43" customWidth="1"/>
    <col min="3845" max="4096" width="11.42578125" style="43"/>
    <col min="4097" max="4100" width="14.7109375" style="43" customWidth="1"/>
    <col min="4101" max="4352" width="11.42578125" style="43"/>
    <col min="4353" max="4356" width="14.7109375" style="43" customWidth="1"/>
    <col min="4357" max="4608" width="11.42578125" style="43"/>
    <col min="4609" max="4612" width="14.7109375" style="43" customWidth="1"/>
    <col min="4613" max="4864" width="11.42578125" style="43"/>
    <col min="4865" max="4868" width="14.7109375" style="43" customWidth="1"/>
    <col min="4869" max="5120" width="11.42578125" style="43"/>
    <col min="5121" max="5124" width="14.7109375" style="43" customWidth="1"/>
    <col min="5125" max="5376" width="11.42578125" style="43"/>
    <col min="5377" max="5380" width="14.7109375" style="43" customWidth="1"/>
    <col min="5381" max="5632" width="11.42578125" style="43"/>
    <col min="5633" max="5636" width="14.7109375" style="43" customWidth="1"/>
    <col min="5637" max="5888" width="11.42578125" style="43"/>
    <col min="5889" max="5892" width="14.7109375" style="43" customWidth="1"/>
    <col min="5893" max="6144" width="11.42578125" style="43"/>
    <col min="6145" max="6148" width="14.7109375" style="43" customWidth="1"/>
    <col min="6149" max="6400" width="11.42578125" style="43"/>
    <col min="6401" max="6404" width="14.7109375" style="43" customWidth="1"/>
    <col min="6405" max="6656" width="11.42578125" style="43"/>
    <col min="6657" max="6660" width="14.7109375" style="43" customWidth="1"/>
    <col min="6661" max="6912" width="11.42578125" style="43"/>
    <col min="6913" max="6916" width="14.7109375" style="43" customWidth="1"/>
    <col min="6917" max="7168" width="11.42578125" style="43"/>
    <col min="7169" max="7172" width="14.7109375" style="43" customWidth="1"/>
    <col min="7173" max="7424" width="11.42578125" style="43"/>
    <col min="7425" max="7428" width="14.7109375" style="43" customWidth="1"/>
    <col min="7429" max="7680" width="11.42578125" style="43"/>
    <col min="7681" max="7684" width="14.7109375" style="43" customWidth="1"/>
    <col min="7685" max="7936" width="11.42578125" style="43"/>
    <col min="7937" max="7940" width="14.7109375" style="43" customWidth="1"/>
    <col min="7941" max="8192" width="11.42578125" style="43"/>
    <col min="8193" max="8196" width="14.7109375" style="43" customWidth="1"/>
    <col min="8197" max="8448" width="11.42578125" style="43"/>
    <col min="8449" max="8452" width="14.7109375" style="43" customWidth="1"/>
    <col min="8453" max="8704" width="11.42578125" style="43"/>
    <col min="8705" max="8708" width="14.7109375" style="43" customWidth="1"/>
    <col min="8709" max="8960" width="11.42578125" style="43"/>
    <col min="8961" max="8964" width="14.7109375" style="43" customWidth="1"/>
    <col min="8965" max="9216" width="11.42578125" style="43"/>
    <col min="9217" max="9220" width="14.7109375" style="43" customWidth="1"/>
    <col min="9221" max="9472" width="11.42578125" style="43"/>
    <col min="9473" max="9476" width="14.7109375" style="43" customWidth="1"/>
    <col min="9477" max="9728" width="11.42578125" style="43"/>
    <col min="9729" max="9732" width="14.7109375" style="43" customWidth="1"/>
    <col min="9733" max="9984" width="11.42578125" style="43"/>
    <col min="9985" max="9988" width="14.7109375" style="43" customWidth="1"/>
    <col min="9989" max="10240" width="11.42578125" style="43"/>
    <col min="10241" max="10244" width="14.7109375" style="43" customWidth="1"/>
    <col min="10245" max="10496" width="11.42578125" style="43"/>
    <col min="10497" max="10500" width="14.7109375" style="43" customWidth="1"/>
    <col min="10501" max="10752" width="11.42578125" style="43"/>
    <col min="10753" max="10756" width="14.7109375" style="43" customWidth="1"/>
    <col min="10757" max="11008" width="11.42578125" style="43"/>
    <col min="11009" max="11012" width="14.7109375" style="43" customWidth="1"/>
    <col min="11013" max="11264" width="11.42578125" style="43"/>
    <col min="11265" max="11268" width="14.7109375" style="43" customWidth="1"/>
    <col min="11269" max="11520" width="11.42578125" style="43"/>
    <col min="11521" max="11524" width="14.7109375" style="43" customWidth="1"/>
    <col min="11525" max="11776" width="11.42578125" style="43"/>
    <col min="11777" max="11780" width="14.7109375" style="43" customWidth="1"/>
    <col min="11781" max="12032" width="11.42578125" style="43"/>
    <col min="12033" max="12036" width="14.7109375" style="43" customWidth="1"/>
    <col min="12037" max="12288" width="11.42578125" style="43"/>
    <col min="12289" max="12292" width="14.7109375" style="43" customWidth="1"/>
    <col min="12293" max="12544" width="11.42578125" style="43"/>
    <col min="12545" max="12548" width="14.7109375" style="43" customWidth="1"/>
    <col min="12549" max="12800" width="11.42578125" style="43"/>
    <col min="12801" max="12804" width="14.7109375" style="43" customWidth="1"/>
    <col min="12805" max="13056" width="11.42578125" style="43"/>
    <col min="13057" max="13060" width="14.7109375" style="43" customWidth="1"/>
    <col min="13061" max="13312" width="11.42578125" style="43"/>
    <col min="13313" max="13316" width="14.7109375" style="43" customWidth="1"/>
    <col min="13317" max="13568" width="11.42578125" style="43"/>
    <col min="13569" max="13572" width="14.7109375" style="43" customWidth="1"/>
    <col min="13573" max="13824" width="11.42578125" style="43"/>
    <col min="13825" max="13828" width="14.7109375" style="43" customWidth="1"/>
    <col min="13829" max="14080" width="11.42578125" style="43"/>
    <col min="14081" max="14084" width="14.7109375" style="43" customWidth="1"/>
    <col min="14085" max="14336" width="11.42578125" style="43"/>
    <col min="14337" max="14340" width="14.7109375" style="43" customWidth="1"/>
    <col min="14341" max="14592" width="11.42578125" style="43"/>
    <col min="14593" max="14596" width="14.7109375" style="43" customWidth="1"/>
    <col min="14597" max="14848" width="11.42578125" style="43"/>
    <col min="14849" max="14852" width="14.7109375" style="43" customWidth="1"/>
    <col min="14853" max="15104" width="11.42578125" style="43"/>
    <col min="15105" max="15108" width="14.7109375" style="43" customWidth="1"/>
    <col min="15109" max="15360" width="11.42578125" style="43"/>
    <col min="15361" max="15364" width="14.7109375" style="43" customWidth="1"/>
    <col min="15365" max="15616" width="11.42578125" style="43"/>
    <col min="15617" max="15620" width="14.7109375" style="43" customWidth="1"/>
    <col min="15621" max="15872" width="11.42578125" style="43"/>
    <col min="15873" max="15876" width="14.7109375" style="43" customWidth="1"/>
    <col min="15877" max="16128" width="11.42578125" style="43"/>
    <col min="16129" max="16132" width="14.7109375" style="43" customWidth="1"/>
    <col min="16133" max="16384" width="11.42578125" style="43"/>
  </cols>
  <sheetData>
    <row r="1" spans="1:9" ht="61.15" customHeight="1">
      <c r="A1" s="82" t="s">
        <v>604</v>
      </c>
      <c r="B1" s="82"/>
      <c r="C1" s="82"/>
      <c r="D1" s="82"/>
      <c r="E1" s="81"/>
      <c r="F1" s="81"/>
      <c r="G1" s="81"/>
      <c r="H1" s="81"/>
      <c r="I1" s="81"/>
    </row>
    <row r="28" spans="1:3">
      <c r="A28" s="969"/>
    </row>
    <row r="29" spans="1:3" ht="13.5" thickBot="1"/>
    <row r="30" spans="1:3" ht="26.25" thickBot="1">
      <c r="A30" s="668" t="s">
        <v>185</v>
      </c>
      <c r="B30" s="631" t="s">
        <v>526</v>
      </c>
      <c r="C30" s="631" t="s">
        <v>527</v>
      </c>
    </row>
    <row r="31" spans="1:3" ht="18" customHeight="1">
      <c r="A31" s="222">
        <v>2000</v>
      </c>
      <c r="B31" s="966">
        <v>80421</v>
      </c>
      <c r="C31" s="237">
        <v>58273</v>
      </c>
    </row>
    <row r="32" spans="1:3" ht="18" customHeight="1">
      <c r="A32" s="223">
        <v>2001</v>
      </c>
      <c r="B32" s="360">
        <v>64042</v>
      </c>
      <c r="C32" s="240">
        <v>100869</v>
      </c>
    </row>
    <row r="33" spans="1:3" ht="18" customHeight="1">
      <c r="A33" s="223">
        <v>2002</v>
      </c>
      <c r="B33" s="360">
        <v>46964</v>
      </c>
      <c r="C33" s="240">
        <v>178952</v>
      </c>
    </row>
    <row r="34" spans="1:3" ht="18" customHeight="1">
      <c r="A34" s="223">
        <v>2003</v>
      </c>
      <c r="B34" s="360">
        <v>32720</v>
      </c>
      <c r="C34" s="240">
        <v>176407</v>
      </c>
    </row>
    <row r="35" spans="1:3" ht="18" customHeight="1">
      <c r="A35" s="223">
        <v>2004</v>
      </c>
      <c r="B35" s="360">
        <v>26096</v>
      </c>
      <c r="C35" s="240">
        <v>179107</v>
      </c>
    </row>
    <row r="36" spans="1:3" ht="18" customHeight="1">
      <c r="A36" s="223">
        <v>2005</v>
      </c>
      <c r="B36" s="360">
        <v>23372</v>
      </c>
      <c r="C36" s="240">
        <v>201707</v>
      </c>
    </row>
    <row r="37" spans="1:3" ht="18" customHeight="1">
      <c r="A37" s="223">
        <v>2006</v>
      </c>
      <c r="B37" s="360">
        <v>19115</v>
      </c>
      <c r="C37" s="240">
        <v>224257</v>
      </c>
    </row>
    <row r="38" spans="1:3" ht="18" customHeight="1">
      <c r="A38" s="223">
        <v>2007</v>
      </c>
      <c r="B38" s="360">
        <v>12845</v>
      </c>
      <c r="C38" s="240">
        <v>231868</v>
      </c>
    </row>
    <row r="39" spans="1:3" ht="18" customHeight="1">
      <c r="A39" s="223">
        <v>2008</v>
      </c>
      <c r="B39" s="360">
        <v>7134</v>
      </c>
      <c r="C39" s="240">
        <v>328456</v>
      </c>
    </row>
    <row r="40" spans="1:3" ht="18" customHeight="1">
      <c r="A40" s="223">
        <v>2009</v>
      </c>
      <c r="B40" s="360">
        <v>6070</v>
      </c>
      <c r="C40" s="240">
        <v>358211</v>
      </c>
    </row>
    <row r="41" spans="1:3" ht="18" customHeight="1">
      <c r="A41" s="223">
        <v>2010</v>
      </c>
      <c r="B41" s="360">
        <v>3978</v>
      </c>
      <c r="C41" s="240">
        <v>363757</v>
      </c>
    </row>
    <row r="42" spans="1:3" ht="18" customHeight="1">
      <c r="A42" s="223">
        <v>2011</v>
      </c>
      <c r="B42" s="360">
        <v>3529</v>
      </c>
      <c r="C42" s="240">
        <v>344978</v>
      </c>
    </row>
    <row r="43" spans="1:3" ht="18" customHeight="1">
      <c r="A43" s="223">
        <v>2012</v>
      </c>
      <c r="B43" s="360">
        <v>2560</v>
      </c>
      <c r="C43" s="240">
        <v>352242</v>
      </c>
    </row>
    <row r="44" spans="1:3" ht="18" customHeight="1">
      <c r="A44" s="223">
        <v>2013</v>
      </c>
      <c r="B44" s="360">
        <v>2858</v>
      </c>
      <c r="C44" s="240">
        <v>374439</v>
      </c>
    </row>
    <row r="45" spans="1:3" ht="18" customHeight="1">
      <c r="A45" s="223">
        <v>2014</v>
      </c>
      <c r="B45" s="360">
        <v>3882</v>
      </c>
      <c r="C45" s="240">
        <v>405297</v>
      </c>
    </row>
    <row r="46" spans="1:3" ht="18" customHeight="1">
      <c r="A46" s="223">
        <v>2015</v>
      </c>
      <c r="B46" s="360">
        <v>3470</v>
      </c>
      <c r="C46" s="240">
        <v>394167</v>
      </c>
    </row>
    <row r="47" spans="1:3" ht="18" customHeight="1">
      <c r="A47" s="223">
        <v>2016</v>
      </c>
      <c r="B47" s="360">
        <v>2312</v>
      </c>
      <c r="C47" s="240">
        <v>421304</v>
      </c>
    </row>
    <row r="48" spans="1:3" ht="18" customHeight="1">
      <c r="A48" s="223">
        <v>2017</v>
      </c>
      <c r="B48" s="360">
        <v>1988</v>
      </c>
      <c r="C48" s="240">
        <v>445939</v>
      </c>
    </row>
    <row r="49" spans="1:3" ht="18" customHeight="1" thickBot="1">
      <c r="A49" s="224">
        <v>2018</v>
      </c>
      <c r="B49" s="361">
        <v>1779</v>
      </c>
      <c r="C49" s="238">
        <v>387750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O25" sqref="O25"/>
    </sheetView>
  </sheetViews>
  <sheetFormatPr baseColWidth="10" defaultRowHeight="12.75"/>
  <cols>
    <col min="1" max="1" width="11.42578125" style="43"/>
    <col min="2" max="2" width="10.85546875" style="43" customWidth="1"/>
    <col min="3" max="3" width="13.28515625" style="43" customWidth="1"/>
    <col min="4" max="4" width="10.5703125" style="43" customWidth="1"/>
    <col min="5" max="5" width="13.28515625" style="43" customWidth="1"/>
    <col min="6" max="6" width="11" style="43" customWidth="1"/>
    <col min="7" max="7" width="13.140625" style="43" customWidth="1"/>
    <col min="8" max="8" width="14.7109375" style="43" customWidth="1"/>
    <col min="9" max="257" width="11.42578125" style="43"/>
    <col min="258" max="264" width="14.7109375" style="43" customWidth="1"/>
    <col min="265" max="513" width="11.42578125" style="43"/>
    <col min="514" max="520" width="14.7109375" style="43" customWidth="1"/>
    <col min="521" max="769" width="11.42578125" style="43"/>
    <col min="770" max="776" width="14.7109375" style="43" customWidth="1"/>
    <col min="777" max="1025" width="11.42578125" style="43"/>
    <col min="1026" max="1032" width="14.7109375" style="43" customWidth="1"/>
    <col min="1033" max="1281" width="11.42578125" style="43"/>
    <col min="1282" max="1288" width="14.7109375" style="43" customWidth="1"/>
    <col min="1289" max="1537" width="11.42578125" style="43"/>
    <col min="1538" max="1544" width="14.7109375" style="43" customWidth="1"/>
    <col min="1545" max="1793" width="11.42578125" style="43"/>
    <col min="1794" max="1800" width="14.7109375" style="43" customWidth="1"/>
    <col min="1801" max="2049" width="11.42578125" style="43"/>
    <col min="2050" max="2056" width="14.7109375" style="43" customWidth="1"/>
    <col min="2057" max="2305" width="11.42578125" style="43"/>
    <col min="2306" max="2312" width="14.7109375" style="43" customWidth="1"/>
    <col min="2313" max="2561" width="11.42578125" style="43"/>
    <col min="2562" max="2568" width="14.7109375" style="43" customWidth="1"/>
    <col min="2569" max="2817" width="11.42578125" style="43"/>
    <col min="2818" max="2824" width="14.7109375" style="43" customWidth="1"/>
    <col min="2825" max="3073" width="11.42578125" style="43"/>
    <col min="3074" max="3080" width="14.7109375" style="43" customWidth="1"/>
    <col min="3081" max="3329" width="11.42578125" style="43"/>
    <col min="3330" max="3336" width="14.7109375" style="43" customWidth="1"/>
    <col min="3337" max="3585" width="11.42578125" style="43"/>
    <col min="3586" max="3592" width="14.7109375" style="43" customWidth="1"/>
    <col min="3593" max="3841" width="11.42578125" style="43"/>
    <col min="3842" max="3848" width="14.7109375" style="43" customWidth="1"/>
    <col min="3849" max="4097" width="11.42578125" style="43"/>
    <col min="4098" max="4104" width="14.7109375" style="43" customWidth="1"/>
    <col min="4105" max="4353" width="11.42578125" style="43"/>
    <col min="4354" max="4360" width="14.7109375" style="43" customWidth="1"/>
    <col min="4361" max="4609" width="11.42578125" style="43"/>
    <col min="4610" max="4616" width="14.7109375" style="43" customWidth="1"/>
    <col min="4617" max="4865" width="11.42578125" style="43"/>
    <col min="4866" max="4872" width="14.7109375" style="43" customWidth="1"/>
    <col min="4873" max="5121" width="11.42578125" style="43"/>
    <col min="5122" max="5128" width="14.7109375" style="43" customWidth="1"/>
    <col min="5129" max="5377" width="11.42578125" style="43"/>
    <col min="5378" max="5384" width="14.7109375" style="43" customWidth="1"/>
    <col min="5385" max="5633" width="11.42578125" style="43"/>
    <col min="5634" max="5640" width="14.7109375" style="43" customWidth="1"/>
    <col min="5641" max="5889" width="11.42578125" style="43"/>
    <col min="5890" max="5896" width="14.7109375" style="43" customWidth="1"/>
    <col min="5897" max="6145" width="11.42578125" style="43"/>
    <col min="6146" max="6152" width="14.7109375" style="43" customWidth="1"/>
    <col min="6153" max="6401" width="11.42578125" style="43"/>
    <col min="6402" max="6408" width="14.7109375" style="43" customWidth="1"/>
    <col min="6409" max="6657" width="11.42578125" style="43"/>
    <col min="6658" max="6664" width="14.7109375" style="43" customWidth="1"/>
    <col min="6665" max="6913" width="11.42578125" style="43"/>
    <col min="6914" max="6920" width="14.7109375" style="43" customWidth="1"/>
    <col min="6921" max="7169" width="11.42578125" style="43"/>
    <col min="7170" max="7176" width="14.7109375" style="43" customWidth="1"/>
    <col min="7177" max="7425" width="11.42578125" style="43"/>
    <col min="7426" max="7432" width="14.7109375" style="43" customWidth="1"/>
    <col min="7433" max="7681" width="11.42578125" style="43"/>
    <col min="7682" max="7688" width="14.7109375" style="43" customWidth="1"/>
    <col min="7689" max="7937" width="11.42578125" style="43"/>
    <col min="7938" max="7944" width="14.7109375" style="43" customWidth="1"/>
    <col min="7945" max="8193" width="11.42578125" style="43"/>
    <col min="8194" max="8200" width="14.7109375" style="43" customWidth="1"/>
    <col min="8201" max="8449" width="11.42578125" style="43"/>
    <col min="8450" max="8456" width="14.7109375" style="43" customWidth="1"/>
    <col min="8457" max="8705" width="11.42578125" style="43"/>
    <col min="8706" max="8712" width="14.7109375" style="43" customWidth="1"/>
    <col min="8713" max="8961" width="11.42578125" style="43"/>
    <col min="8962" max="8968" width="14.7109375" style="43" customWidth="1"/>
    <col min="8969" max="9217" width="11.42578125" style="43"/>
    <col min="9218" max="9224" width="14.7109375" style="43" customWidth="1"/>
    <col min="9225" max="9473" width="11.42578125" style="43"/>
    <col min="9474" max="9480" width="14.7109375" style="43" customWidth="1"/>
    <col min="9481" max="9729" width="11.42578125" style="43"/>
    <col min="9730" max="9736" width="14.7109375" style="43" customWidth="1"/>
    <col min="9737" max="9985" width="11.42578125" style="43"/>
    <col min="9986" max="9992" width="14.7109375" style="43" customWidth="1"/>
    <col min="9993" max="10241" width="11.42578125" style="43"/>
    <col min="10242" max="10248" width="14.7109375" style="43" customWidth="1"/>
    <col min="10249" max="10497" width="11.42578125" style="43"/>
    <col min="10498" max="10504" width="14.7109375" style="43" customWidth="1"/>
    <col min="10505" max="10753" width="11.42578125" style="43"/>
    <col min="10754" max="10760" width="14.7109375" style="43" customWidth="1"/>
    <col min="10761" max="11009" width="11.42578125" style="43"/>
    <col min="11010" max="11016" width="14.7109375" style="43" customWidth="1"/>
    <col min="11017" max="11265" width="11.42578125" style="43"/>
    <col min="11266" max="11272" width="14.7109375" style="43" customWidth="1"/>
    <col min="11273" max="11521" width="11.42578125" style="43"/>
    <col min="11522" max="11528" width="14.7109375" style="43" customWidth="1"/>
    <col min="11529" max="11777" width="11.42578125" style="43"/>
    <col min="11778" max="11784" width="14.7109375" style="43" customWidth="1"/>
    <col min="11785" max="12033" width="11.42578125" style="43"/>
    <col min="12034" max="12040" width="14.7109375" style="43" customWidth="1"/>
    <col min="12041" max="12289" width="11.42578125" style="43"/>
    <col min="12290" max="12296" width="14.7109375" style="43" customWidth="1"/>
    <col min="12297" max="12545" width="11.42578125" style="43"/>
    <col min="12546" max="12552" width="14.7109375" style="43" customWidth="1"/>
    <col min="12553" max="12801" width="11.42578125" style="43"/>
    <col min="12802" max="12808" width="14.7109375" style="43" customWidth="1"/>
    <col min="12809" max="13057" width="11.42578125" style="43"/>
    <col min="13058" max="13064" width="14.7109375" style="43" customWidth="1"/>
    <col min="13065" max="13313" width="11.42578125" style="43"/>
    <col min="13314" max="13320" width="14.7109375" style="43" customWidth="1"/>
    <col min="13321" max="13569" width="11.42578125" style="43"/>
    <col min="13570" max="13576" width="14.7109375" style="43" customWidth="1"/>
    <col min="13577" max="13825" width="11.42578125" style="43"/>
    <col min="13826" max="13832" width="14.7109375" style="43" customWidth="1"/>
    <col min="13833" max="14081" width="11.42578125" style="43"/>
    <col min="14082" max="14088" width="14.7109375" style="43" customWidth="1"/>
    <col min="14089" max="14337" width="11.42578125" style="43"/>
    <col min="14338" max="14344" width="14.7109375" style="43" customWidth="1"/>
    <col min="14345" max="14593" width="11.42578125" style="43"/>
    <col min="14594" max="14600" width="14.7109375" style="43" customWidth="1"/>
    <col min="14601" max="14849" width="11.42578125" style="43"/>
    <col min="14850" max="14856" width="14.7109375" style="43" customWidth="1"/>
    <col min="14857" max="15105" width="11.42578125" style="43"/>
    <col min="15106" max="15112" width="14.7109375" style="43" customWidth="1"/>
    <col min="15113" max="15361" width="11.42578125" style="43"/>
    <col min="15362" max="15368" width="14.7109375" style="43" customWidth="1"/>
    <col min="15369" max="15617" width="11.42578125" style="43"/>
    <col min="15618" max="15624" width="14.7109375" style="43" customWidth="1"/>
    <col min="15625" max="15873" width="11.42578125" style="43"/>
    <col min="15874" max="15880" width="14.7109375" style="43" customWidth="1"/>
    <col min="15881" max="16129" width="11.42578125" style="43"/>
    <col min="16130" max="16136" width="14.7109375" style="43" customWidth="1"/>
    <col min="16137" max="16384" width="11.42578125" style="43"/>
  </cols>
  <sheetData>
    <row r="1" spans="1:12" ht="61.15" customHeight="1">
      <c r="A1" s="82" t="s">
        <v>603</v>
      </c>
      <c r="B1" s="82"/>
      <c r="C1" s="82"/>
      <c r="D1" s="82"/>
      <c r="E1" s="82"/>
      <c r="F1" s="82"/>
      <c r="G1" s="82"/>
      <c r="H1" s="81"/>
      <c r="I1" s="81"/>
      <c r="J1" s="81"/>
      <c r="K1" s="81"/>
      <c r="L1" s="81"/>
    </row>
    <row r="2" spans="1:12" ht="13.5" thickBot="1">
      <c r="A2" s="83"/>
    </row>
    <row r="3" spans="1:12" ht="19.899999999999999" customHeight="1" thickBot="1">
      <c r="B3" s="1099" t="s">
        <v>528</v>
      </c>
      <c r="C3" s="1100"/>
      <c r="D3" s="1099" t="s">
        <v>529</v>
      </c>
      <c r="E3" s="1100"/>
      <c r="F3" s="1099" t="s">
        <v>281</v>
      </c>
      <c r="G3" s="1100"/>
    </row>
    <row r="4" spans="1:12" ht="27" customHeight="1" thickBot="1">
      <c r="A4" s="668" t="s">
        <v>185</v>
      </c>
      <c r="B4" s="666" t="s">
        <v>208</v>
      </c>
      <c r="C4" s="667" t="s">
        <v>464</v>
      </c>
      <c r="D4" s="666" t="s">
        <v>208</v>
      </c>
      <c r="E4" s="667" t="s">
        <v>464</v>
      </c>
      <c r="F4" s="666" t="s">
        <v>208</v>
      </c>
      <c r="G4" s="667" t="s">
        <v>465</v>
      </c>
    </row>
    <row r="5" spans="1:12" ht="18" customHeight="1">
      <c r="A5" s="222">
        <v>2009</v>
      </c>
      <c r="B5" s="362">
        <v>12342</v>
      </c>
      <c r="C5" s="967">
        <f t="shared" ref="C5:C12" si="0">B5/F5</f>
        <v>1</v>
      </c>
      <c r="D5" s="243">
        <v>0</v>
      </c>
      <c r="E5" s="158">
        <v>0</v>
      </c>
      <c r="F5" s="362">
        <f>B5+D5</f>
        <v>12342</v>
      </c>
      <c r="G5" s="669">
        <v>0</v>
      </c>
      <c r="H5" s="159"/>
    </row>
    <row r="6" spans="1:12" ht="18" customHeight="1">
      <c r="A6" s="223">
        <v>2010</v>
      </c>
      <c r="B6" s="363">
        <v>12401</v>
      </c>
      <c r="C6" s="157">
        <f t="shared" si="0"/>
        <v>0.90976450737290004</v>
      </c>
      <c r="D6" s="266">
        <v>1230</v>
      </c>
      <c r="E6" s="160">
        <f t="shared" ref="E6:E12" si="1">D6/F6</f>
        <v>9.0235492627099997E-2</v>
      </c>
      <c r="F6" s="363">
        <f t="shared" ref="F6:F13" si="2">B6+D6</f>
        <v>13631</v>
      </c>
      <c r="G6" s="670">
        <f>(F6-F5)/F5</f>
        <v>0.10444012315670069</v>
      </c>
      <c r="H6" s="159"/>
    </row>
    <row r="7" spans="1:12" ht="18" customHeight="1">
      <c r="A7" s="223">
        <v>2011</v>
      </c>
      <c r="B7" s="363">
        <v>11496</v>
      </c>
      <c r="C7" s="157">
        <f t="shared" si="0"/>
        <v>0.84922804166358867</v>
      </c>
      <c r="D7" s="266">
        <v>2041</v>
      </c>
      <c r="E7" s="160">
        <f t="shared" si="1"/>
        <v>0.15077195833641133</v>
      </c>
      <c r="F7" s="363">
        <f t="shared" si="2"/>
        <v>13537</v>
      </c>
      <c r="G7" s="670">
        <f t="shared" ref="G7:G12" si="3">(F7-F6)/F6</f>
        <v>-6.8960457780060155E-3</v>
      </c>
      <c r="H7" s="159"/>
    </row>
    <row r="8" spans="1:12" ht="18" customHeight="1">
      <c r="A8" s="223">
        <v>2012</v>
      </c>
      <c r="B8" s="363">
        <v>10502</v>
      </c>
      <c r="C8" s="157">
        <f t="shared" si="0"/>
        <v>0.70639671756238653</v>
      </c>
      <c r="D8" s="266">
        <v>4365</v>
      </c>
      <c r="E8" s="160">
        <f t="shared" si="1"/>
        <v>0.29360328243761352</v>
      </c>
      <c r="F8" s="363">
        <f t="shared" si="2"/>
        <v>14867</v>
      </c>
      <c r="G8" s="670">
        <f t="shared" si="3"/>
        <v>9.8249242815985821E-2</v>
      </c>
      <c r="H8" s="159"/>
    </row>
    <row r="9" spans="1:12" ht="18" customHeight="1">
      <c r="A9" s="223">
        <v>2013</v>
      </c>
      <c r="B9" s="363">
        <v>6350</v>
      </c>
      <c r="C9" s="157">
        <f t="shared" si="0"/>
        <v>0.31705612142999801</v>
      </c>
      <c r="D9" s="266">
        <v>13678</v>
      </c>
      <c r="E9" s="160">
        <f t="shared" si="1"/>
        <v>0.68294387857000205</v>
      </c>
      <c r="F9" s="363">
        <f t="shared" si="2"/>
        <v>20028</v>
      </c>
      <c r="G9" s="670">
        <f t="shared" si="3"/>
        <v>0.3471446828546445</v>
      </c>
      <c r="H9" s="159"/>
    </row>
    <row r="10" spans="1:12" ht="18" customHeight="1">
      <c r="A10" s="223">
        <v>2014</v>
      </c>
      <c r="B10" s="363">
        <v>4262</v>
      </c>
      <c r="C10" s="157">
        <f t="shared" si="0"/>
        <v>0.20609284332688588</v>
      </c>
      <c r="D10" s="266">
        <v>16418</v>
      </c>
      <c r="E10" s="160">
        <f t="shared" si="1"/>
        <v>0.79390715667311407</v>
      </c>
      <c r="F10" s="363">
        <f t="shared" si="2"/>
        <v>20680</v>
      </c>
      <c r="G10" s="670">
        <f t="shared" si="3"/>
        <v>3.255442380667066E-2</v>
      </c>
      <c r="H10" s="159"/>
    </row>
    <row r="11" spans="1:12" ht="18" customHeight="1">
      <c r="A11" s="223">
        <v>2015</v>
      </c>
      <c r="B11" s="363">
        <v>3452</v>
      </c>
      <c r="C11" s="157">
        <f t="shared" si="0"/>
        <v>0.14600516008966713</v>
      </c>
      <c r="D11" s="266">
        <v>20191</v>
      </c>
      <c r="E11" s="160">
        <f t="shared" si="1"/>
        <v>0.85399483991033287</v>
      </c>
      <c r="F11" s="363">
        <f t="shared" si="2"/>
        <v>23643</v>
      </c>
      <c r="G11" s="670">
        <f t="shared" si="3"/>
        <v>0.14327852998065765</v>
      </c>
      <c r="H11" s="159"/>
    </row>
    <row r="12" spans="1:12" ht="18" customHeight="1">
      <c r="A12" s="223">
        <v>2016</v>
      </c>
      <c r="B12" s="363">
        <v>2875</v>
      </c>
      <c r="C12" s="157">
        <f t="shared" si="0"/>
        <v>0.12848013585377843</v>
      </c>
      <c r="D12" s="266">
        <v>19502</v>
      </c>
      <c r="E12" s="160">
        <f t="shared" si="1"/>
        <v>0.87151986414622151</v>
      </c>
      <c r="F12" s="363">
        <f t="shared" si="2"/>
        <v>22377</v>
      </c>
      <c r="G12" s="670">
        <f t="shared" si="3"/>
        <v>-5.3546504250729605E-2</v>
      </c>
      <c r="H12" s="159"/>
    </row>
    <row r="13" spans="1:12" ht="18" customHeight="1">
      <c r="A13" s="223">
        <v>2017</v>
      </c>
      <c r="B13" s="363">
        <v>1970</v>
      </c>
      <c r="C13" s="157">
        <f t="shared" ref="C13" si="4">B13/F13</f>
        <v>8.7934651609159489E-2</v>
      </c>
      <c r="D13" s="266">
        <v>20433</v>
      </c>
      <c r="E13" s="160">
        <f t="shared" ref="E13" si="5">D13/F13</f>
        <v>0.91206534839084052</v>
      </c>
      <c r="F13" s="363">
        <f t="shared" si="2"/>
        <v>22403</v>
      </c>
      <c r="G13" s="670">
        <f t="shared" ref="G13" si="6">(F13-F12)/F12</f>
        <v>1.1619073155472136E-3</v>
      </c>
      <c r="H13" s="159"/>
    </row>
    <row r="14" spans="1:12" ht="18" customHeight="1" thickBot="1">
      <c r="A14" s="224">
        <v>2018</v>
      </c>
      <c r="B14" s="364">
        <v>1258</v>
      </c>
      <c r="C14" s="161">
        <f t="shared" ref="C14" si="7">B14/F14</f>
        <v>5.5619418162525421E-2</v>
      </c>
      <c r="D14" s="365">
        <v>21360</v>
      </c>
      <c r="E14" s="162">
        <f t="shared" ref="E14" si="8">D14/F14</f>
        <v>0.94438058183747453</v>
      </c>
      <c r="F14" s="364">
        <f t="shared" ref="F14" si="9">B14+D14</f>
        <v>22618</v>
      </c>
      <c r="G14" s="671">
        <f t="shared" ref="G14" si="10">(F14-F13)/F13</f>
        <v>9.5969289827255271E-3</v>
      </c>
      <c r="H14" s="159"/>
    </row>
    <row r="40" customFormat="1" ht="15"/>
    <row r="41" customFormat="1" ht="15"/>
    <row r="42" customFormat="1" ht="15"/>
    <row r="43" customFormat="1" ht="15"/>
    <row r="44" customFormat="1" ht="15"/>
    <row r="45" customFormat="1" ht="15"/>
    <row r="46" customFormat="1" ht="15"/>
    <row r="47" customFormat="1" ht="15"/>
    <row r="48" customFormat="1" ht="15"/>
    <row r="49" customFormat="1" ht="15"/>
    <row r="50" customFormat="1" ht="15"/>
    <row r="51" customFormat="1" ht="15"/>
  </sheetData>
  <mergeCells count="3">
    <mergeCell ref="B3:C3"/>
    <mergeCell ref="D3:E3"/>
    <mergeCell ref="F3:G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zoomScaleNormal="100" workbookViewId="0">
      <selection activeCell="A27" sqref="A27"/>
    </sheetView>
  </sheetViews>
  <sheetFormatPr baseColWidth="10" defaultRowHeight="12.75"/>
  <cols>
    <col min="1" max="1" width="11.42578125" style="43"/>
    <col min="2" max="2" width="13.42578125" style="43" customWidth="1"/>
    <col min="3" max="4" width="14.7109375" style="43" customWidth="1"/>
    <col min="5" max="258" width="11.42578125" style="43"/>
    <col min="259" max="260" width="14.7109375" style="43" customWidth="1"/>
    <col min="261" max="514" width="11.42578125" style="43"/>
    <col min="515" max="516" width="14.7109375" style="43" customWidth="1"/>
    <col min="517" max="770" width="11.42578125" style="43"/>
    <col min="771" max="772" width="14.7109375" style="43" customWidth="1"/>
    <col min="773" max="1026" width="11.42578125" style="43"/>
    <col min="1027" max="1028" width="14.7109375" style="43" customWidth="1"/>
    <col min="1029" max="1282" width="11.42578125" style="43"/>
    <col min="1283" max="1284" width="14.7109375" style="43" customWidth="1"/>
    <col min="1285" max="1538" width="11.42578125" style="43"/>
    <col min="1539" max="1540" width="14.7109375" style="43" customWidth="1"/>
    <col min="1541" max="1794" width="11.42578125" style="43"/>
    <col min="1795" max="1796" width="14.7109375" style="43" customWidth="1"/>
    <col min="1797" max="2050" width="11.42578125" style="43"/>
    <col min="2051" max="2052" width="14.7109375" style="43" customWidth="1"/>
    <col min="2053" max="2306" width="11.42578125" style="43"/>
    <col min="2307" max="2308" width="14.7109375" style="43" customWidth="1"/>
    <col min="2309" max="2562" width="11.42578125" style="43"/>
    <col min="2563" max="2564" width="14.7109375" style="43" customWidth="1"/>
    <col min="2565" max="2818" width="11.42578125" style="43"/>
    <col min="2819" max="2820" width="14.7109375" style="43" customWidth="1"/>
    <col min="2821" max="3074" width="11.42578125" style="43"/>
    <col min="3075" max="3076" width="14.7109375" style="43" customWidth="1"/>
    <col min="3077" max="3330" width="11.42578125" style="43"/>
    <col min="3331" max="3332" width="14.7109375" style="43" customWidth="1"/>
    <col min="3333" max="3586" width="11.42578125" style="43"/>
    <col min="3587" max="3588" width="14.7109375" style="43" customWidth="1"/>
    <col min="3589" max="3842" width="11.42578125" style="43"/>
    <col min="3843" max="3844" width="14.7109375" style="43" customWidth="1"/>
    <col min="3845" max="4098" width="11.42578125" style="43"/>
    <col min="4099" max="4100" width="14.7109375" style="43" customWidth="1"/>
    <col min="4101" max="4354" width="11.42578125" style="43"/>
    <col min="4355" max="4356" width="14.7109375" style="43" customWidth="1"/>
    <col min="4357" max="4610" width="11.42578125" style="43"/>
    <col min="4611" max="4612" width="14.7109375" style="43" customWidth="1"/>
    <col min="4613" max="4866" width="11.42578125" style="43"/>
    <col min="4867" max="4868" width="14.7109375" style="43" customWidth="1"/>
    <col min="4869" max="5122" width="11.42578125" style="43"/>
    <col min="5123" max="5124" width="14.7109375" style="43" customWidth="1"/>
    <col min="5125" max="5378" width="11.42578125" style="43"/>
    <col min="5379" max="5380" width="14.7109375" style="43" customWidth="1"/>
    <col min="5381" max="5634" width="11.42578125" style="43"/>
    <col min="5635" max="5636" width="14.7109375" style="43" customWidth="1"/>
    <col min="5637" max="5890" width="11.42578125" style="43"/>
    <col min="5891" max="5892" width="14.7109375" style="43" customWidth="1"/>
    <col min="5893" max="6146" width="11.42578125" style="43"/>
    <col min="6147" max="6148" width="14.7109375" style="43" customWidth="1"/>
    <col min="6149" max="6402" width="11.42578125" style="43"/>
    <col min="6403" max="6404" width="14.7109375" style="43" customWidth="1"/>
    <col min="6405" max="6658" width="11.42578125" style="43"/>
    <col min="6659" max="6660" width="14.7109375" style="43" customWidth="1"/>
    <col min="6661" max="6914" width="11.42578125" style="43"/>
    <col min="6915" max="6916" width="14.7109375" style="43" customWidth="1"/>
    <col min="6917" max="7170" width="11.42578125" style="43"/>
    <col min="7171" max="7172" width="14.7109375" style="43" customWidth="1"/>
    <col min="7173" max="7426" width="11.42578125" style="43"/>
    <col min="7427" max="7428" width="14.7109375" style="43" customWidth="1"/>
    <col min="7429" max="7682" width="11.42578125" style="43"/>
    <col min="7683" max="7684" width="14.7109375" style="43" customWidth="1"/>
    <col min="7685" max="7938" width="11.42578125" style="43"/>
    <col min="7939" max="7940" width="14.7109375" style="43" customWidth="1"/>
    <col min="7941" max="8194" width="11.42578125" style="43"/>
    <col min="8195" max="8196" width="14.7109375" style="43" customWidth="1"/>
    <col min="8197" max="8450" width="11.42578125" style="43"/>
    <col min="8451" max="8452" width="14.7109375" style="43" customWidth="1"/>
    <col min="8453" max="8706" width="11.42578125" style="43"/>
    <col min="8707" max="8708" width="14.7109375" style="43" customWidth="1"/>
    <col min="8709" max="8962" width="11.42578125" style="43"/>
    <col min="8963" max="8964" width="14.7109375" style="43" customWidth="1"/>
    <col min="8965" max="9218" width="11.42578125" style="43"/>
    <col min="9219" max="9220" width="14.7109375" style="43" customWidth="1"/>
    <col min="9221" max="9474" width="11.42578125" style="43"/>
    <col min="9475" max="9476" width="14.7109375" style="43" customWidth="1"/>
    <col min="9477" max="9730" width="11.42578125" style="43"/>
    <col min="9731" max="9732" width="14.7109375" style="43" customWidth="1"/>
    <col min="9733" max="9986" width="11.42578125" style="43"/>
    <col min="9987" max="9988" width="14.7109375" style="43" customWidth="1"/>
    <col min="9989" max="10242" width="11.42578125" style="43"/>
    <col min="10243" max="10244" width="14.7109375" style="43" customWidth="1"/>
    <col min="10245" max="10498" width="11.42578125" style="43"/>
    <col min="10499" max="10500" width="14.7109375" style="43" customWidth="1"/>
    <col min="10501" max="10754" width="11.42578125" style="43"/>
    <col min="10755" max="10756" width="14.7109375" style="43" customWidth="1"/>
    <col min="10757" max="11010" width="11.42578125" style="43"/>
    <col min="11011" max="11012" width="14.7109375" style="43" customWidth="1"/>
    <col min="11013" max="11266" width="11.42578125" style="43"/>
    <col min="11267" max="11268" width="14.7109375" style="43" customWidth="1"/>
    <col min="11269" max="11522" width="11.42578125" style="43"/>
    <col min="11523" max="11524" width="14.7109375" style="43" customWidth="1"/>
    <col min="11525" max="11778" width="11.42578125" style="43"/>
    <col min="11779" max="11780" width="14.7109375" style="43" customWidth="1"/>
    <col min="11781" max="12034" width="11.42578125" style="43"/>
    <col min="12035" max="12036" width="14.7109375" style="43" customWidth="1"/>
    <col min="12037" max="12290" width="11.42578125" style="43"/>
    <col min="12291" max="12292" width="14.7109375" style="43" customWidth="1"/>
    <col min="12293" max="12546" width="11.42578125" style="43"/>
    <col min="12547" max="12548" width="14.7109375" style="43" customWidth="1"/>
    <col min="12549" max="12802" width="11.42578125" style="43"/>
    <col min="12803" max="12804" width="14.7109375" style="43" customWidth="1"/>
    <col min="12805" max="13058" width="11.42578125" style="43"/>
    <col min="13059" max="13060" width="14.7109375" style="43" customWidth="1"/>
    <col min="13061" max="13314" width="11.42578125" style="43"/>
    <col min="13315" max="13316" width="14.7109375" style="43" customWidth="1"/>
    <col min="13317" max="13570" width="11.42578125" style="43"/>
    <col min="13571" max="13572" width="14.7109375" style="43" customWidth="1"/>
    <col min="13573" max="13826" width="11.42578125" style="43"/>
    <col min="13827" max="13828" width="14.7109375" style="43" customWidth="1"/>
    <col min="13829" max="14082" width="11.42578125" style="43"/>
    <col min="14083" max="14084" width="14.7109375" style="43" customWidth="1"/>
    <col min="14085" max="14338" width="11.42578125" style="43"/>
    <col min="14339" max="14340" width="14.7109375" style="43" customWidth="1"/>
    <col min="14341" max="14594" width="11.42578125" style="43"/>
    <col min="14595" max="14596" width="14.7109375" style="43" customWidth="1"/>
    <col min="14597" max="14850" width="11.42578125" style="43"/>
    <col min="14851" max="14852" width="14.7109375" style="43" customWidth="1"/>
    <col min="14853" max="15106" width="11.42578125" style="43"/>
    <col min="15107" max="15108" width="14.7109375" style="43" customWidth="1"/>
    <col min="15109" max="15362" width="11.42578125" style="43"/>
    <col min="15363" max="15364" width="14.7109375" style="43" customWidth="1"/>
    <col min="15365" max="15618" width="11.42578125" style="43"/>
    <col min="15619" max="15620" width="14.7109375" style="43" customWidth="1"/>
    <col min="15621" max="15874" width="11.42578125" style="43"/>
    <col min="15875" max="15876" width="14.7109375" style="43" customWidth="1"/>
    <col min="15877" max="16130" width="11.42578125" style="43"/>
    <col min="16131" max="16132" width="14.7109375" style="43" customWidth="1"/>
    <col min="16133" max="16384" width="11.42578125" style="43"/>
  </cols>
  <sheetData>
    <row r="1" spans="1:9" ht="30" customHeight="1">
      <c r="A1" s="82" t="s">
        <v>602</v>
      </c>
      <c r="B1" s="82"/>
      <c r="C1" s="82"/>
      <c r="D1" s="82"/>
      <c r="E1" s="82"/>
      <c r="F1" s="82"/>
      <c r="G1" s="82"/>
      <c r="H1" s="81"/>
      <c r="I1" s="81"/>
    </row>
    <row r="2" spans="1:9">
      <c r="B2" s="83"/>
    </row>
    <row r="3" spans="1:9">
      <c r="B3" s="83"/>
    </row>
    <row r="4" spans="1:9">
      <c r="B4" s="83"/>
    </row>
    <row r="5" spans="1:9">
      <c r="B5" s="83"/>
    </row>
    <row r="6" spans="1:9">
      <c r="B6" s="83"/>
    </row>
    <row r="7" spans="1:9">
      <c r="B7" s="83"/>
    </row>
    <row r="8" spans="1:9">
      <c r="B8" s="83"/>
    </row>
    <row r="9" spans="1:9">
      <c r="B9" s="83"/>
    </row>
    <row r="10" spans="1:9">
      <c r="B10" s="83"/>
    </row>
    <row r="11" spans="1:9">
      <c r="B11" s="83"/>
    </row>
    <row r="12" spans="1:9">
      <c r="B12" s="83"/>
    </row>
    <row r="13" spans="1:9">
      <c r="B13" s="83"/>
    </row>
    <row r="14" spans="1:9">
      <c r="B14" s="83"/>
    </row>
    <row r="15" spans="1:9">
      <c r="B15" s="83"/>
    </row>
    <row r="16" spans="1:9">
      <c r="B16" s="83"/>
    </row>
    <row r="17" spans="1:4">
      <c r="B17" s="83"/>
    </row>
    <row r="25" spans="1:4">
      <c r="A25" s="306" t="s">
        <v>309</v>
      </c>
    </row>
    <row r="26" spans="1:4">
      <c r="A26" s="306"/>
    </row>
    <row r="27" spans="1:4">
      <c r="A27" s="969"/>
    </row>
    <row r="28" spans="1:4" ht="13.5" thickBot="1"/>
    <row r="29" spans="1:4" ht="34.9" customHeight="1" thickBot="1">
      <c r="A29" s="894" t="s">
        <v>185</v>
      </c>
      <c r="B29" s="631" t="s">
        <v>294</v>
      </c>
      <c r="D29"/>
    </row>
    <row r="30" spans="1:4" ht="18" customHeight="1">
      <c r="A30" s="356">
        <v>2009</v>
      </c>
      <c r="B30" s="968">
        <v>49726</v>
      </c>
      <c r="D30"/>
    </row>
    <row r="31" spans="1:4" ht="18" customHeight="1">
      <c r="A31" s="357">
        <v>2010</v>
      </c>
      <c r="B31" s="366">
        <v>46386</v>
      </c>
      <c r="D31"/>
    </row>
    <row r="32" spans="1:4" ht="18" customHeight="1">
      <c r="A32" s="357">
        <v>2011</v>
      </c>
      <c r="B32" s="366">
        <v>41768</v>
      </c>
      <c r="D32"/>
    </row>
    <row r="33" spans="1:4" ht="18" customHeight="1">
      <c r="A33" s="357">
        <v>2012</v>
      </c>
      <c r="B33" s="366">
        <v>38759</v>
      </c>
      <c r="D33"/>
    </row>
    <row r="34" spans="1:4" ht="18" customHeight="1">
      <c r="A34" s="357">
        <v>2013</v>
      </c>
      <c r="B34" s="366">
        <v>37737</v>
      </c>
      <c r="D34"/>
    </row>
    <row r="35" spans="1:4" ht="18" customHeight="1">
      <c r="A35" s="357">
        <v>2014</v>
      </c>
      <c r="B35" s="366">
        <v>38857</v>
      </c>
      <c r="D35"/>
    </row>
    <row r="36" spans="1:4" ht="18" customHeight="1">
      <c r="A36" s="357">
        <v>2015</v>
      </c>
      <c r="B36" s="366">
        <v>38984</v>
      </c>
      <c r="D36"/>
    </row>
    <row r="37" spans="1:4" ht="18" customHeight="1">
      <c r="A37" s="357">
        <v>2016</v>
      </c>
      <c r="B37" s="366">
        <v>39181</v>
      </c>
      <c r="D37"/>
    </row>
    <row r="38" spans="1:4" ht="18" customHeight="1">
      <c r="A38" s="357">
        <v>2017</v>
      </c>
      <c r="B38" s="366">
        <v>42498</v>
      </c>
      <c r="D38"/>
    </row>
    <row r="39" spans="1:4" ht="18" customHeight="1" thickBot="1">
      <c r="A39" s="358">
        <v>2018</v>
      </c>
      <c r="B39" s="367">
        <v>44060</v>
      </c>
      <c r="D39"/>
    </row>
  </sheetData>
  <printOptions horizontalCentered="1"/>
  <pageMargins left="0" right="0" top="0.35433070866141736" bottom="0.31496062992125984" header="0" footer="0.19685039370078741"/>
  <pageSetup paperSize="9" scale="92" orientation="landscape" r:id="rId1"/>
  <headerFooter alignWithMargins="0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zoomScaleNormal="100" workbookViewId="0">
      <selection activeCell="O25" sqref="O25"/>
    </sheetView>
  </sheetViews>
  <sheetFormatPr baseColWidth="10" defaultRowHeight="12.75"/>
  <cols>
    <col min="1" max="1" width="31.85546875" style="43" customWidth="1"/>
    <col min="2" max="3" width="12" style="43" bestFit="1" customWidth="1"/>
    <col min="4" max="4" width="2.28515625" style="43" customWidth="1"/>
    <col min="5" max="256" width="11.42578125" style="43"/>
    <col min="257" max="257" width="34.7109375" style="43" customWidth="1"/>
    <col min="258" max="259" width="12" style="43" bestFit="1" customWidth="1"/>
    <col min="260" max="260" width="4.7109375" style="43" customWidth="1"/>
    <col min="261" max="512" width="11.42578125" style="43"/>
    <col min="513" max="513" width="34.7109375" style="43" customWidth="1"/>
    <col min="514" max="515" width="12" style="43" bestFit="1" customWidth="1"/>
    <col min="516" max="516" width="4.7109375" style="43" customWidth="1"/>
    <col min="517" max="768" width="11.42578125" style="43"/>
    <col min="769" max="769" width="34.7109375" style="43" customWidth="1"/>
    <col min="770" max="771" width="12" style="43" bestFit="1" customWidth="1"/>
    <col min="772" max="772" width="4.7109375" style="43" customWidth="1"/>
    <col min="773" max="1024" width="11.42578125" style="43"/>
    <col min="1025" max="1025" width="34.7109375" style="43" customWidth="1"/>
    <col min="1026" max="1027" width="12" style="43" bestFit="1" customWidth="1"/>
    <col min="1028" max="1028" width="4.7109375" style="43" customWidth="1"/>
    <col min="1029" max="1280" width="11.42578125" style="43"/>
    <col min="1281" max="1281" width="34.7109375" style="43" customWidth="1"/>
    <col min="1282" max="1283" width="12" style="43" bestFit="1" customWidth="1"/>
    <col min="1284" max="1284" width="4.7109375" style="43" customWidth="1"/>
    <col min="1285" max="1536" width="11.42578125" style="43"/>
    <col min="1537" max="1537" width="34.7109375" style="43" customWidth="1"/>
    <col min="1538" max="1539" width="12" style="43" bestFit="1" customWidth="1"/>
    <col min="1540" max="1540" width="4.7109375" style="43" customWidth="1"/>
    <col min="1541" max="1792" width="11.42578125" style="43"/>
    <col min="1793" max="1793" width="34.7109375" style="43" customWidth="1"/>
    <col min="1794" max="1795" width="12" style="43" bestFit="1" customWidth="1"/>
    <col min="1796" max="1796" width="4.7109375" style="43" customWidth="1"/>
    <col min="1797" max="2048" width="11.42578125" style="43"/>
    <col min="2049" max="2049" width="34.7109375" style="43" customWidth="1"/>
    <col min="2050" max="2051" width="12" style="43" bestFit="1" customWidth="1"/>
    <col min="2052" max="2052" width="4.7109375" style="43" customWidth="1"/>
    <col min="2053" max="2304" width="11.42578125" style="43"/>
    <col min="2305" max="2305" width="34.7109375" style="43" customWidth="1"/>
    <col min="2306" max="2307" width="12" style="43" bestFit="1" customWidth="1"/>
    <col min="2308" max="2308" width="4.7109375" style="43" customWidth="1"/>
    <col min="2309" max="2560" width="11.42578125" style="43"/>
    <col min="2561" max="2561" width="34.7109375" style="43" customWidth="1"/>
    <col min="2562" max="2563" width="12" style="43" bestFit="1" customWidth="1"/>
    <col min="2564" max="2564" width="4.7109375" style="43" customWidth="1"/>
    <col min="2565" max="2816" width="11.42578125" style="43"/>
    <col min="2817" max="2817" width="34.7109375" style="43" customWidth="1"/>
    <col min="2818" max="2819" width="12" style="43" bestFit="1" customWidth="1"/>
    <col min="2820" max="2820" width="4.7109375" style="43" customWidth="1"/>
    <col min="2821" max="3072" width="11.42578125" style="43"/>
    <col min="3073" max="3073" width="34.7109375" style="43" customWidth="1"/>
    <col min="3074" max="3075" width="12" style="43" bestFit="1" customWidth="1"/>
    <col min="3076" max="3076" width="4.7109375" style="43" customWidth="1"/>
    <col min="3077" max="3328" width="11.42578125" style="43"/>
    <col min="3329" max="3329" width="34.7109375" style="43" customWidth="1"/>
    <col min="3330" max="3331" width="12" style="43" bestFit="1" customWidth="1"/>
    <col min="3332" max="3332" width="4.7109375" style="43" customWidth="1"/>
    <col min="3333" max="3584" width="11.42578125" style="43"/>
    <col min="3585" max="3585" width="34.7109375" style="43" customWidth="1"/>
    <col min="3586" max="3587" width="12" style="43" bestFit="1" customWidth="1"/>
    <col min="3588" max="3588" width="4.7109375" style="43" customWidth="1"/>
    <col min="3589" max="3840" width="11.42578125" style="43"/>
    <col min="3841" max="3841" width="34.7109375" style="43" customWidth="1"/>
    <col min="3842" max="3843" width="12" style="43" bestFit="1" customWidth="1"/>
    <col min="3844" max="3844" width="4.7109375" style="43" customWidth="1"/>
    <col min="3845" max="4096" width="11.42578125" style="43"/>
    <col min="4097" max="4097" width="34.7109375" style="43" customWidth="1"/>
    <col min="4098" max="4099" width="12" style="43" bestFit="1" customWidth="1"/>
    <col min="4100" max="4100" width="4.7109375" style="43" customWidth="1"/>
    <col min="4101" max="4352" width="11.42578125" style="43"/>
    <col min="4353" max="4353" width="34.7109375" style="43" customWidth="1"/>
    <col min="4354" max="4355" width="12" style="43" bestFit="1" customWidth="1"/>
    <col min="4356" max="4356" width="4.7109375" style="43" customWidth="1"/>
    <col min="4357" max="4608" width="11.42578125" style="43"/>
    <col min="4609" max="4609" width="34.7109375" style="43" customWidth="1"/>
    <col min="4610" max="4611" width="12" style="43" bestFit="1" customWidth="1"/>
    <col min="4612" max="4612" width="4.7109375" style="43" customWidth="1"/>
    <col min="4613" max="4864" width="11.42578125" style="43"/>
    <col min="4865" max="4865" width="34.7109375" style="43" customWidth="1"/>
    <col min="4866" max="4867" width="12" style="43" bestFit="1" customWidth="1"/>
    <col min="4868" max="4868" width="4.7109375" style="43" customWidth="1"/>
    <col min="4869" max="5120" width="11.42578125" style="43"/>
    <col min="5121" max="5121" width="34.7109375" style="43" customWidth="1"/>
    <col min="5122" max="5123" width="12" style="43" bestFit="1" customWidth="1"/>
    <col min="5124" max="5124" width="4.7109375" style="43" customWidth="1"/>
    <col min="5125" max="5376" width="11.42578125" style="43"/>
    <col min="5377" max="5377" width="34.7109375" style="43" customWidth="1"/>
    <col min="5378" max="5379" width="12" style="43" bestFit="1" customWidth="1"/>
    <col min="5380" max="5380" width="4.7109375" style="43" customWidth="1"/>
    <col min="5381" max="5632" width="11.42578125" style="43"/>
    <col min="5633" max="5633" width="34.7109375" style="43" customWidth="1"/>
    <col min="5634" max="5635" width="12" style="43" bestFit="1" customWidth="1"/>
    <col min="5636" max="5636" width="4.7109375" style="43" customWidth="1"/>
    <col min="5637" max="5888" width="11.42578125" style="43"/>
    <col min="5889" max="5889" width="34.7109375" style="43" customWidth="1"/>
    <col min="5890" max="5891" width="12" style="43" bestFit="1" customWidth="1"/>
    <col min="5892" max="5892" width="4.7109375" style="43" customWidth="1"/>
    <col min="5893" max="6144" width="11.42578125" style="43"/>
    <col min="6145" max="6145" width="34.7109375" style="43" customWidth="1"/>
    <col min="6146" max="6147" width="12" style="43" bestFit="1" customWidth="1"/>
    <col min="6148" max="6148" width="4.7109375" style="43" customWidth="1"/>
    <col min="6149" max="6400" width="11.42578125" style="43"/>
    <col min="6401" max="6401" width="34.7109375" style="43" customWidth="1"/>
    <col min="6402" max="6403" width="12" style="43" bestFit="1" customWidth="1"/>
    <col min="6404" max="6404" width="4.7109375" style="43" customWidth="1"/>
    <col min="6405" max="6656" width="11.42578125" style="43"/>
    <col min="6657" max="6657" width="34.7109375" style="43" customWidth="1"/>
    <col min="6658" max="6659" width="12" style="43" bestFit="1" customWidth="1"/>
    <col min="6660" max="6660" width="4.7109375" style="43" customWidth="1"/>
    <col min="6661" max="6912" width="11.42578125" style="43"/>
    <col min="6913" max="6913" width="34.7109375" style="43" customWidth="1"/>
    <col min="6914" max="6915" width="12" style="43" bestFit="1" customWidth="1"/>
    <col min="6916" max="6916" width="4.7109375" style="43" customWidth="1"/>
    <col min="6917" max="7168" width="11.42578125" style="43"/>
    <col min="7169" max="7169" width="34.7109375" style="43" customWidth="1"/>
    <col min="7170" max="7171" width="12" style="43" bestFit="1" customWidth="1"/>
    <col min="7172" max="7172" width="4.7109375" style="43" customWidth="1"/>
    <col min="7173" max="7424" width="11.42578125" style="43"/>
    <col min="7425" max="7425" width="34.7109375" style="43" customWidth="1"/>
    <col min="7426" max="7427" width="12" style="43" bestFit="1" customWidth="1"/>
    <col min="7428" max="7428" width="4.7109375" style="43" customWidth="1"/>
    <col min="7429" max="7680" width="11.42578125" style="43"/>
    <col min="7681" max="7681" width="34.7109375" style="43" customWidth="1"/>
    <col min="7682" max="7683" width="12" style="43" bestFit="1" customWidth="1"/>
    <col min="7684" max="7684" width="4.7109375" style="43" customWidth="1"/>
    <col min="7685" max="7936" width="11.42578125" style="43"/>
    <col min="7937" max="7937" width="34.7109375" style="43" customWidth="1"/>
    <col min="7938" max="7939" width="12" style="43" bestFit="1" customWidth="1"/>
    <col min="7940" max="7940" width="4.7109375" style="43" customWidth="1"/>
    <col min="7941" max="8192" width="11.42578125" style="43"/>
    <col min="8193" max="8193" width="34.7109375" style="43" customWidth="1"/>
    <col min="8194" max="8195" width="12" style="43" bestFit="1" customWidth="1"/>
    <col min="8196" max="8196" width="4.7109375" style="43" customWidth="1"/>
    <col min="8197" max="8448" width="11.42578125" style="43"/>
    <col min="8449" max="8449" width="34.7109375" style="43" customWidth="1"/>
    <col min="8450" max="8451" width="12" style="43" bestFit="1" customWidth="1"/>
    <col min="8452" max="8452" width="4.7109375" style="43" customWidth="1"/>
    <col min="8453" max="8704" width="11.42578125" style="43"/>
    <col min="8705" max="8705" width="34.7109375" style="43" customWidth="1"/>
    <col min="8706" max="8707" width="12" style="43" bestFit="1" customWidth="1"/>
    <col min="8708" max="8708" width="4.7109375" style="43" customWidth="1"/>
    <col min="8709" max="8960" width="11.42578125" style="43"/>
    <col min="8961" max="8961" width="34.7109375" style="43" customWidth="1"/>
    <col min="8962" max="8963" width="12" style="43" bestFit="1" customWidth="1"/>
    <col min="8964" max="8964" width="4.7109375" style="43" customWidth="1"/>
    <col min="8965" max="9216" width="11.42578125" style="43"/>
    <col min="9217" max="9217" width="34.7109375" style="43" customWidth="1"/>
    <col min="9218" max="9219" width="12" style="43" bestFit="1" customWidth="1"/>
    <col min="9220" max="9220" width="4.7109375" style="43" customWidth="1"/>
    <col min="9221" max="9472" width="11.42578125" style="43"/>
    <col min="9473" max="9473" width="34.7109375" style="43" customWidth="1"/>
    <col min="9474" max="9475" width="12" style="43" bestFit="1" customWidth="1"/>
    <col min="9476" max="9476" width="4.7109375" style="43" customWidth="1"/>
    <col min="9477" max="9728" width="11.42578125" style="43"/>
    <col min="9729" max="9729" width="34.7109375" style="43" customWidth="1"/>
    <col min="9730" max="9731" width="12" style="43" bestFit="1" customWidth="1"/>
    <col min="9732" max="9732" width="4.7109375" style="43" customWidth="1"/>
    <col min="9733" max="9984" width="11.42578125" style="43"/>
    <col min="9985" max="9985" width="34.7109375" style="43" customWidth="1"/>
    <col min="9986" max="9987" width="12" style="43" bestFit="1" customWidth="1"/>
    <col min="9988" max="9988" width="4.7109375" style="43" customWidth="1"/>
    <col min="9989" max="10240" width="11.42578125" style="43"/>
    <col min="10241" max="10241" width="34.7109375" style="43" customWidth="1"/>
    <col min="10242" max="10243" width="12" style="43" bestFit="1" customWidth="1"/>
    <col min="10244" max="10244" width="4.7109375" style="43" customWidth="1"/>
    <col min="10245" max="10496" width="11.42578125" style="43"/>
    <col min="10497" max="10497" width="34.7109375" style="43" customWidth="1"/>
    <col min="10498" max="10499" width="12" style="43" bestFit="1" customWidth="1"/>
    <col min="10500" max="10500" width="4.7109375" style="43" customWidth="1"/>
    <col min="10501" max="10752" width="11.42578125" style="43"/>
    <col min="10753" max="10753" width="34.7109375" style="43" customWidth="1"/>
    <col min="10754" max="10755" width="12" style="43" bestFit="1" customWidth="1"/>
    <col min="10756" max="10756" width="4.7109375" style="43" customWidth="1"/>
    <col min="10757" max="11008" width="11.42578125" style="43"/>
    <col min="11009" max="11009" width="34.7109375" style="43" customWidth="1"/>
    <col min="11010" max="11011" width="12" style="43" bestFit="1" customWidth="1"/>
    <col min="11012" max="11012" width="4.7109375" style="43" customWidth="1"/>
    <col min="11013" max="11264" width="11.42578125" style="43"/>
    <col min="11265" max="11265" width="34.7109375" style="43" customWidth="1"/>
    <col min="11266" max="11267" width="12" style="43" bestFit="1" customWidth="1"/>
    <col min="11268" max="11268" width="4.7109375" style="43" customWidth="1"/>
    <col min="11269" max="11520" width="11.42578125" style="43"/>
    <col min="11521" max="11521" width="34.7109375" style="43" customWidth="1"/>
    <col min="11522" max="11523" width="12" style="43" bestFit="1" customWidth="1"/>
    <col min="11524" max="11524" width="4.7109375" style="43" customWidth="1"/>
    <col min="11525" max="11776" width="11.42578125" style="43"/>
    <col min="11777" max="11777" width="34.7109375" style="43" customWidth="1"/>
    <col min="11778" max="11779" width="12" style="43" bestFit="1" customWidth="1"/>
    <col min="11780" max="11780" width="4.7109375" style="43" customWidth="1"/>
    <col min="11781" max="12032" width="11.42578125" style="43"/>
    <col min="12033" max="12033" width="34.7109375" style="43" customWidth="1"/>
    <col min="12034" max="12035" width="12" style="43" bestFit="1" customWidth="1"/>
    <col min="12036" max="12036" width="4.7109375" style="43" customWidth="1"/>
    <col min="12037" max="12288" width="11.42578125" style="43"/>
    <col min="12289" max="12289" width="34.7109375" style="43" customWidth="1"/>
    <col min="12290" max="12291" width="12" style="43" bestFit="1" customWidth="1"/>
    <col min="12292" max="12292" width="4.7109375" style="43" customWidth="1"/>
    <col min="12293" max="12544" width="11.42578125" style="43"/>
    <col min="12545" max="12545" width="34.7109375" style="43" customWidth="1"/>
    <col min="12546" max="12547" width="12" style="43" bestFit="1" customWidth="1"/>
    <col min="12548" max="12548" width="4.7109375" style="43" customWidth="1"/>
    <col min="12549" max="12800" width="11.42578125" style="43"/>
    <col min="12801" max="12801" width="34.7109375" style="43" customWidth="1"/>
    <col min="12802" max="12803" width="12" style="43" bestFit="1" customWidth="1"/>
    <col min="12804" max="12804" width="4.7109375" style="43" customWidth="1"/>
    <col min="12805" max="13056" width="11.42578125" style="43"/>
    <col min="13057" max="13057" width="34.7109375" style="43" customWidth="1"/>
    <col min="13058" max="13059" width="12" style="43" bestFit="1" customWidth="1"/>
    <col min="13060" max="13060" width="4.7109375" style="43" customWidth="1"/>
    <col min="13061" max="13312" width="11.42578125" style="43"/>
    <col min="13313" max="13313" width="34.7109375" style="43" customWidth="1"/>
    <col min="13314" max="13315" width="12" style="43" bestFit="1" customWidth="1"/>
    <col min="13316" max="13316" width="4.7109375" style="43" customWidth="1"/>
    <col min="13317" max="13568" width="11.42578125" style="43"/>
    <col min="13569" max="13569" width="34.7109375" style="43" customWidth="1"/>
    <col min="13570" max="13571" width="12" style="43" bestFit="1" customWidth="1"/>
    <col min="13572" max="13572" width="4.7109375" style="43" customWidth="1"/>
    <col min="13573" max="13824" width="11.42578125" style="43"/>
    <col min="13825" max="13825" width="34.7109375" style="43" customWidth="1"/>
    <col min="13826" max="13827" width="12" style="43" bestFit="1" customWidth="1"/>
    <col min="13828" max="13828" width="4.7109375" style="43" customWidth="1"/>
    <col min="13829" max="14080" width="11.42578125" style="43"/>
    <col min="14081" max="14081" width="34.7109375" style="43" customWidth="1"/>
    <col min="14082" max="14083" width="12" style="43" bestFit="1" customWidth="1"/>
    <col min="14084" max="14084" width="4.7109375" style="43" customWidth="1"/>
    <col min="14085" max="14336" width="11.42578125" style="43"/>
    <col min="14337" max="14337" width="34.7109375" style="43" customWidth="1"/>
    <col min="14338" max="14339" width="12" style="43" bestFit="1" customWidth="1"/>
    <col min="14340" max="14340" width="4.7109375" style="43" customWidth="1"/>
    <col min="14341" max="14592" width="11.42578125" style="43"/>
    <col min="14593" max="14593" width="34.7109375" style="43" customWidth="1"/>
    <col min="14594" max="14595" width="12" style="43" bestFit="1" customWidth="1"/>
    <col min="14596" max="14596" width="4.7109375" style="43" customWidth="1"/>
    <col min="14597" max="14848" width="11.42578125" style="43"/>
    <col min="14849" max="14849" width="34.7109375" style="43" customWidth="1"/>
    <col min="14850" max="14851" width="12" style="43" bestFit="1" customWidth="1"/>
    <col min="14852" max="14852" width="4.7109375" style="43" customWidth="1"/>
    <col min="14853" max="15104" width="11.42578125" style="43"/>
    <col min="15105" max="15105" width="34.7109375" style="43" customWidth="1"/>
    <col min="15106" max="15107" width="12" style="43" bestFit="1" customWidth="1"/>
    <col min="15108" max="15108" width="4.7109375" style="43" customWidth="1"/>
    <col min="15109" max="15360" width="11.42578125" style="43"/>
    <col min="15361" max="15361" width="34.7109375" style="43" customWidth="1"/>
    <col min="15362" max="15363" width="12" style="43" bestFit="1" customWidth="1"/>
    <col min="15364" max="15364" width="4.7109375" style="43" customWidth="1"/>
    <col min="15365" max="15616" width="11.42578125" style="43"/>
    <col min="15617" max="15617" width="34.7109375" style="43" customWidth="1"/>
    <col min="15618" max="15619" width="12" style="43" bestFit="1" customWidth="1"/>
    <col min="15620" max="15620" width="4.7109375" style="43" customWidth="1"/>
    <col min="15621" max="15872" width="11.42578125" style="43"/>
    <col min="15873" max="15873" width="34.7109375" style="43" customWidth="1"/>
    <col min="15874" max="15875" width="12" style="43" bestFit="1" customWidth="1"/>
    <col min="15876" max="15876" width="4.7109375" style="43" customWidth="1"/>
    <col min="15877" max="16128" width="11.42578125" style="43"/>
    <col min="16129" max="16129" width="34.7109375" style="43" customWidth="1"/>
    <col min="16130" max="16131" width="12" style="43" bestFit="1" customWidth="1"/>
    <col min="16132" max="16132" width="4.7109375" style="43" customWidth="1"/>
    <col min="16133" max="16384" width="11.42578125" style="43"/>
  </cols>
  <sheetData>
    <row r="1" spans="1:6" s="79" customFormat="1" ht="45" customHeight="1">
      <c r="A1" s="82" t="s">
        <v>601</v>
      </c>
      <c r="B1" s="82"/>
      <c r="C1" s="82"/>
      <c r="D1" s="82"/>
      <c r="E1" s="82"/>
      <c r="F1" s="82"/>
    </row>
    <row r="2" spans="1:6" ht="13.5" thickBot="1"/>
    <row r="3" spans="1:6" ht="19.899999999999999" customHeight="1" thickBot="1">
      <c r="E3" s="1113" t="s">
        <v>640</v>
      </c>
      <c r="F3" s="1114"/>
    </row>
    <row r="4" spans="1:6" ht="27" customHeight="1" thickBot="1">
      <c r="B4" s="662">
        <v>2017</v>
      </c>
      <c r="C4" s="825">
        <v>2018</v>
      </c>
      <c r="D4" s="149"/>
      <c r="E4" s="631" t="s">
        <v>281</v>
      </c>
      <c r="F4" s="809" t="s">
        <v>38</v>
      </c>
    </row>
    <row r="5" spans="1:6" ht="19.899999999999999" customHeight="1" thickBot="1">
      <c r="A5" s="164" t="s">
        <v>310</v>
      </c>
      <c r="B5" s="267">
        <v>250000</v>
      </c>
      <c r="C5" s="267">
        <v>309000</v>
      </c>
      <c r="D5" s="46" t="s">
        <v>234</v>
      </c>
      <c r="E5" s="826">
        <f>C5-B5</f>
        <v>59000</v>
      </c>
      <c r="F5" s="827">
        <f>(C5-B5)/B5</f>
        <v>0.23599999999999999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zoomScaleNormal="100" workbookViewId="0"/>
  </sheetViews>
  <sheetFormatPr baseColWidth="10" defaultRowHeight="12.75"/>
  <cols>
    <col min="1" max="1" width="34.7109375" style="43" customWidth="1"/>
    <col min="2" max="3" width="12" style="43" bestFit="1" customWidth="1"/>
    <col min="4" max="4" width="2.28515625" style="43" customWidth="1"/>
    <col min="5" max="256" width="11.42578125" style="43"/>
    <col min="257" max="257" width="34.7109375" style="43" customWidth="1"/>
    <col min="258" max="259" width="12" style="43" bestFit="1" customWidth="1"/>
    <col min="260" max="260" width="4.7109375" style="43" customWidth="1"/>
    <col min="261" max="512" width="11.42578125" style="43"/>
    <col min="513" max="513" width="34.7109375" style="43" customWidth="1"/>
    <col min="514" max="515" width="12" style="43" bestFit="1" customWidth="1"/>
    <col min="516" max="516" width="4.7109375" style="43" customWidth="1"/>
    <col min="517" max="768" width="11.42578125" style="43"/>
    <col min="769" max="769" width="34.7109375" style="43" customWidth="1"/>
    <col min="770" max="771" width="12" style="43" bestFit="1" customWidth="1"/>
    <col min="772" max="772" width="4.7109375" style="43" customWidth="1"/>
    <col min="773" max="1024" width="11.42578125" style="43"/>
    <col min="1025" max="1025" width="34.7109375" style="43" customWidth="1"/>
    <col min="1026" max="1027" width="12" style="43" bestFit="1" customWidth="1"/>
    <col min="1028" max="1028" width="4.7109375" style="43" customWidth="1"/>
    <col min="1029" max="1280" width="11.42578125" style="43"/>
    <col min="1281" max="1281" width="34.7109375" style="43" customWidth="1"/>
    <col min="1282" max="1283" width="12" style="43" bestFit="1" customWidth="1"/>
    <col min="1284" max="1284" width="4.7109375" style="43" customWidth="1"/>
    <col min="1285" max="1536" width="11.42578125" style="43"/>
    <col min="1537" max="1537" width="34.7109375" style="43" customWidth="1"/>
    <col min="1538" max="1539" width="12" style="43" bestFit="1" customWidth="1"/>
    <col min="1540" max="1540" width="4.7109375" style="43" customWidth="1"/>
    <col min="1541" max="1792" width="11.42578125" style="43"/>
    <col min="1793" max="1793" width="34.7109375" style="43" customWidth="1"/>
    <col min="1794" max="1795" width="12" style="43" bestFit="1" customWidth="1"/>
    <col min="1796" max="1796" width="4.7109375" style="43" customWidth="1"/>
    <col min="1797" max="2048" width="11.42578125" style="43"/>
    <col min="2049" max="2049" width="34.7109375" style="43" customWidth="1"/>
    <col min="2050" max="2051" width="12" style="43" bestFit="1" customWidth="1"/>
    <col min="2052" max="2052" width="4.7109375" style="43" customWidth="1"/>
    <col min="2053" max="2304" width="11.42578125" style="43"/>
    <col min="2305" max="2305" width="34.7109375" style="43" customWidth="1"/>
    <col min="2306" max="2307" width="12" style="43" bestFit="1" customWidth="1"/>
    <col min="2308" max="2308" width="4.7109375" style="43" customWidth="1"/>
    <col min="2309" max="2560" width="11.42578125" style="43"/>
    <col min="2561" max="2561" width="34.7109375" style="43" customWidth="1"/>
    <col min="2562" max="2563" width="12" style="43" bestFit="1" customWidth="1"/>
    <col min="2564" max="2564" width="4.7109375" style="43" customWidth="1"/>
    <col min="2565" max="2816" width="11.42578125" style="43"/>
    <col min="2817" max="2817" width="34.7109375" style="43" customWidth="1"/>
    <col min="2818" max="2819" width="12" style="43" bestFit="1" customWidth="1"/>
    <col min="2820" max="2820" width="4.7109375" style="43" customWidth="1"/>
    <col min="2821" max="3072" width="11.42578125" style="43"/>
    <col min="3073" max="3073" width="34.7109375" style="43" customWidth="1"/>
    <col min="3074" max="3075" width="12" style="43" bestFit="1" customWidth="1"/>
    <col min="3076" max="3076" width="4.7109375" style="43" customWidth="1"/>
    <col min="3077" max="3328" width="11.42578125" style="43"/>
    <col min="3329" max="3329" width="34.7109375" style="43" customWidth="1"/>
    <col min="3330" max="3331" width="12" style="43" bestFit="1" customWidth="1"/>
    <col min="3332" max="3332" width="4.7109375" style="43" customWidth="1"/>
    <col min="3333" max="3584" width="11.42578125" style="43"/>
    <col min="3585" max="3585" width="34.7109375" style="43" customWidth="1"/>
    <col min="3586" max="3587" width="12" style="43" bestFit="1" customWidth="1"/>
    <col min="3588" max="3588" width="4.7109375" style="43" customWidth="1"/>
    <col min="3589" max="3840" width="11.42578125" style="43"/>
    <col min="3841" max="3841" width="34.7109375" style="43" customWidth="1"/>
    <col min="3842" max="3843" width="12" style="43" bestFit="1" customWidth="1"/>
    <col min="3844" max="3844" width="4.7109375" style="43" customWidth="1"/>
    <col min="3845" max="4096" width="11.42578125" style="43"/>
    <col min="4097" max="4097" width="34.7109375" style="43" customWidth="1"/>
    <col min="4098" max="4099" width="12" style="43" bestFit="1" customWidth="1"/>
    <col min="4100" max="4100" width="4.7109375" style="43" customWidth="1"/>
    <col min="4101" max="4352" width="11.42578125" style="43"/>
    <col min="4353" max="4353" width="34.7109375" style="43" customWidth="1"/>
    <col min="4354" max="4355" width="12" style="43" bestFit="1" customWidth="1"/>
    <col min="4356" max="4356" width="4.7109375" style="43" customWidth="1"/>
    <col min="4357" max="4608" width="11.42578125" style="43"/>
    <col min="4609" max="4609" width="34.7109375" style="43" customWidth="1"/>
    <col min="4610" max="4611" width="12" style="43" bestFit="1" customWidth="1"/>
    <col min="4612" max="4612" width="4.7109375" style="43" customWidth="1"/>
    <col min="4613" max="4864" width="11.42578125" style="43"/>
    <col min="4865" max="4865" width="34.7109375" style="43" customWidth="1"/>
    <col min="4866" max="4867" width="12" style="43" bestFit="1" customWidth="1"/>
    <col min="4868" max="4868" width="4.7109375" style="43" customWidth="1"/>
    <col min="4869" max="5120" width="11.42578125" style="43"/>
    <col min="5121" max="5121" width="34.7109375" style="43" customWidth="1"/>
    <col min="5122" max="5123" width="12" style="43" bestFit="1" customWidth="1"/>
    <col min="5124" max="5124" width="4.7109375" style="43" customWidth="1"/>
    <col min="5125" max="5376" width="11.42578125" style="43"/>
    <col min="5377" max="5377" width="34.7109375" style="43" customWidth="1"/>
    <col min="5378" max="5379" width="12" style="43" bestFit="1" customWidth="1"/>
    <col min="5380" max="5380" width="4.7109375" style="43" customWidth="1"/>
    <col min="5381" max="5632" width="11.42578125" style="43"/>
    <col min="5633" max="5633" width="34.7109375" style="43" customWidth="1"/>
    <col min="5634" max="5635" width="12" style="43" bestFit="1" customWidth="1"/>
    <col min="5636" max="5636" width="4.7109375" style="43" customWidth="1"/>
    <col min="5637" max="5888" width="11.42578125" style="43"/>
    <col min="5889" max="5889" width="34.7109375" style="43" customWidth="1"/>
    <col min="5890" max="5891" width="12" style="43" bestFit="1" customWidth="1"/>
    <col min="5892" max="5892" width="4.7109375" style="43" customWidth="1"/>
    <col min="5893" max="6144" width="11.42578125" style="43"/>
    <col min="6145" max="6145" width="34.7109375" style="43" customWidth="1"/>
    <col min="6146" max="6147" width="12" style="43" bestFit="1" customWidth="1"/>
    <col min="6148" max="6148" width="4.7109375" style="43" customWidth="1"/>
    <col min="6149" max="6400" width="11.42578125" style="43"/>
    <col min="6401" max="6401" width="34.7109375" style="43" customWidth="1"/>
    <col min="6402" max="6403" width="12" style="43" bestFit="1" customWidth="1"/>
    <col min="6404" max="6404" width="4.7109375" style="43" customWidth="1"/>
    <col min="6405" max="6656" width="11.42578125" style="43"/>
    <col min="6657" max="6657" width="34.7109375" style="43" customWidth="1"/>
    <col min="6658" max="6659" width="12" style="43" bestFit="1" customWidth="1"/>
    <col min="6660" max="6660" width="4.7109375" style="43" customWidth="1"/>
    <col min="6661" max="6912" width="11.42578125" style="43"/>
    <col min="6913" max="6913" width="34.7109375" style="43" customWidth="1"/>
    <col min="6914" max="6915" width="12" style="43" bestFit="1" customWidth="1"/>
    <col min="6916" max="6916" width="4.7109375" style="43" customWidth="1"/>
    <col min="6917" max="7168" width="11.42578125" style="43"/>
    <col min="7169" max="7169" width="34.7109375" style="43" customWidth="1"/>
    <col min="7170" max="7171" width="12" style="43" bestFit="1" customWidth="1"/>
    <col min="7172" max="7172" width="4.7109375" style="43" customWidth="1"/>
    <col min="7173" max="7424" width="11.42578125" style="43"/>
    <col min="7425" max="7425" width="34.7109375" style="43" customWidth="1"/>
    <col min="7426" max="7427" width="12" style="43" bestFit="1" customWidth="1"/>
    <col min="7428" max="7428" width="4.7109375" style="43" customWidth="1"/>
    <col min="7429" max="7680" width="11.42578125" style="43"/>
    <col min="7681" max="7681" width="34.7109375" style="43" customWidth="1"/>
    <col min="7682" max="7683" width="12" style="43" bestFit="1" customWidth="1"/>
    <col min="7684" max="7684" width="4.7109375" style="43" customWidth="1"/>
    <col min="7685" max="7936" width="11.42578125" style="43"/>
    <col min="7937" max="7937" width="34.7109375" style="43" customWidth="1"/>
    <col min="7938" max="7939" width="12" style="43" bestFit="1" customWidth="1"/>
    <col min="7940" max="7940" width="4.7109375" style="43" customWidth="1"/>
    <col min="7941" max="8192" width="11.42578125" style="43"/>
    <col min="8193" max="8193" width="34.7109375" style="43" customWidth="1"/>
    <col min="8194" max="8195" width="12" style="43" bestFit="1" customWidth="1"/>
    <col min="8196" max="8196" width="4.7109375" style="43" customWidth="1"/>
    <col min="8197" max="8448" width="11.42578125" style="43"/>
    <col min="8449" max="8449" width="34.7109375" style="43" customWidth="1"/>
    <col min="8450" max="8451" width="12" style="43" bestFit="1" customWidth="1"/>
    <col min="8452" max="8452" width="4.7109375" style="43" customWidth="1"/>
    <col min="8453" max="8704" width="11.42578125" style="43"/>
    <col min="8705" max="8705" width="34.7109375" style="43" customWidth="1"/>
    <col min="8706" max="8707" width="12" style="43" bestFit="1" customWidth="1"/>
    <col min="8708" max="8708" width="4.7109375" style="43" customWidth="1"/>
    <col min="8709" max="8960" width="11.42578125" style="43"/>
    <col min="8961" max="8961" width="34.7109375" style="43" customWidth="1"/>
    <col min="8962" max="8963" width="12" style="43" bestFit="1" customWidth="1"/>
    <col min="8964" max="8964" width="4.7109375" style="43" customWidth="1"/>
    <col min="8965" max="9216" width="11.42578125" style="43"/>
    <col min="9217" max="9217" width="34.7109375" style="43" customWidth="1"/>
    <col min="9218" max="9219" width="12" style="43" bestFit="1" customWidth="1"/>
    <col min="9220" max="9220" width="4.7109375" style="43" customWidth="1"/>
    <col min="9221" max="9472" width="11.42578125" style="43"/>
    <col min="9473" max="9473" width="34.7109375" style="43" customWidth="1"/>
    <col min="9474" max="9475" width="12" style="43" bestFit="1" customWidth="1"/>
    <col min="9476" max="9476" width="4.7109375" style="43" customWidth="1"/>
    <col min="9477" max="9728" width="11.42578125" style="43"/>
    <col min="9729" max="9729" width="34.7109375" style="43" customWidth="1"/>
    <col min="9730" max="9731" width="12" style="43" bestFit="1" customWidth="1"/>
    <col min="9732" max="9732" width="4.7109375" style="43" customWidth="1"/>
    <col min="9733" max="9984" width="11.42578125" style="43"/>
    <col min="9985" max="9985" width="34.7109375" style="43" customWidth="1"/>
    <col min="9986" max="9987" width="12" style="43" bestFit="1" customWidth="1"/>
    <col min="9988" max="9988" width="4.7109375" style="43" customWidth="1"/>
    <col min="9989" max="10240" width="11.42578125" style="43"/>
    <col min="10241" max="10241" width="34.7109375" style="43" customWidth="1"/>
    <col min="10242" max="10243" width="12" style="43" bestFit="1" customWidth="1"/>
    <col min="10244" max="10244" width="4.7109375" style="43" customWidth="1"/>
    <col min="10245" max="10496" width="11.42578125" style="43"/>
    <col min="10497" max="10497" width="34.7109375" style="43" customWidth="1"/>
    <col min="10498" max="10499" width="12" style="43" bestFit="1" customWidth="1"/>
    <col min="10500" max="10500" width="4.7109375" style="43" customWidth="1"/>
    <col min="10501" max="10752" width="11.42578125" style="43"/>
    <col min="10753" max="10753" width="34.7109375" style="43" customWidth="1"/>
    <col min="10754" max="10755" width="12" style="43" bestFit="1" customWidth="1"/>
    <col min="10756" max="10756" width="4.7109375" style="43" customWidth="1"/>
    <col min="10757" max="11008" width="11.42578125" style="43"/>
    <col min="11009" max="11009" width="34.7109375" style="43" customWidth="1"/>
    <col min="11010" max="11011" width="12" style="43" bestFit="1" customWidth="1"/>
    <col min="11012" max="11012" width="4.7109375" style="43" customWidth="1"/>
    <col min="11013" max="11264" width="11.42578125" style="43"/>
    <col min="11265" max="11265" width="34.7109375" style="43" customWidth="1"/>
    <col min="11266" max="11267" width="12" style="43" bestFit="1" customWidth="1"/>
    <col min="11268" max="11268" width="4.7109375" style="43" customWidth="1"/>
    <col min="11269" max="11520" width="11.42578125" style="43"/>
    <col min="11521" max="11521" width="34.7109375" style="43" customWidth="1"/>
    <col min="11522" max="11523" width="12" style="43" bestFit="1" customWidth="1"/>
    <col min="11524" max="11524" width="4.7109375" style="43" customWidth="1"/>
    <col min="11525" max="11776" width="11.42578125" style="43"/>
    <col min="11777" max="11777" width="34.7109375" style="43" customWidth="1"/>
    <col min="11778" max="11779" width="12" style="43" bestFit="1" customWidth="1"/>
    <col min="11780" max="11780" width="4.7109375" style="43" customWidth="1"/>
    <col min="11781" max="12032" width="11.42578125" style="43"/>
    <col min="12033" max="12033" width="34.7109375" style="43" customWidth="1"/>
    <col min="12034" max="12035" width="12" style="43" bestFit="1" customWidth="1"/>
    <col min="12036" max="12036" width="4.7109375" style="43" customWidth="1"/>
    <col min="12037" max="12288" width="11.42578125" style="43"/>
    <col min="12289" max="12289" width="34.7109375" style="43" customWidth="1"/>
    <col min="12290" max="12291" width="12" style="43" bestFit="1" customWidth="1"/>
    <col min="12292" max="12292" width="4.7109375" style="43" customWidth="1"/>
    <col min="12293" max="12544" width="11.42578125" style="43"/>
    <col min="12545" max="12545" width="34.7109375" style="43" customWidth="1"/>
    <col min="12546" max="12547" width="12" style="43" bestFit="1" customWidth="1"/>
    <col min="12548" max="12548" width="4.7109375" style="43" customWidth="1"/>
    <col min="12549" max="12800" width="11.42578125" style="43"/>
    <col min="12801" max="12801" width="34.7109375" style="43" customWidth="1"/>
    <col min="12802" max="12803" width="12" style="43" bestFit="1" customWidth="1"/>
    <col min="12804" max="12804" width="4.7109375" style="43" customWidth="1"/>
    <col min="12805" max="13056" width="11.42578125" style="43"/>
    <col min="13057" max="13057" width="34.7109375" style="43" customWidth="1"/>
    <col min="13058" max="13059" width="12" style="43" bestFit="1" customWidth="1"/>
    <col min="13060" max="13060" width="4.7109375" style="43" customWidth="1"/>
    <col min="13061" max="13312" width="11.42578125" style="43"/>
    <col min="13313" max="13313" width="34.7109375" style="43" customWidth="1"/>
    <col min="13314" max="13315" width="12" style="43" bestFit="1" customWidth="1"/>
    <col min="13316" max="13316" width="4.7109375" style="43" customWidth="1"/>
    <col min="13317" max="13568" width="11.42578125" style="43"/>
    <col min="13569" max="13569" width="34.7109375" style="43" customWidth="1"/>
    <col min="13570" max="13571" width="12" style="43" bestFit="1" customWidth="1"/>
    <col min="13572" max="13572" width="4.7109375" style="43" customWidth="1"/>
    <col min="13573" max="13824" width="11.42578125" style="43"/>
    <col min="13825" max="13825" width="34.7109375" style="43" customWidth="1"/>
    <col min="13826" max="13827" width="12" style="43" bestFit="1" customWidth="1"/>
    <col min="13828" max="13828" width="4.7109375" style="43" customWidth="1"/>
    <col min="13829" max="14080" width="11.42578125" style="43"/>
    <col min="14081" max="14081" width="34.7109375" style="43" customWidth="1"/>
    <col min="14082" max="14083" width="12" style="43" bestFit="1" customWidth="1"/>
    <col min="14084" max="14084" width="4.7109375" style="43" customWidth="1"/>
    <col min="14085" max="14336" width="11.42578125" style="43"/>
    <col min="14337" max="14337" width="34.7109375" style="43" customWidth="1"/>
    <col min="14338" max="14339" width="12" style="43" bestFit="1" customWidth="1"/>
    <col min="14340" max="14340" width="4.7109375" style="43" customWidth="1"/>
    <col min="14341" max="14592" width="11.42578125" style="43"/>
    <col min="14593" max="14593" width="34.7109375" style="43" customWidth="1"/>
    <col min="14594" max="14595" width="12" style="43" bestFit="1" customWidth="1"/>
    <col min="14596" max="14596" width="4.7109375" style="43" customWidth="1"/>
    <col min="14597" max="14848" width="11.42578125" style="43"/>
    <col min="14849" max="14849" width="34.7109375" style="43" customWidth="1"/>
    <col min="14850" max="14851" width="12" style="43" bestFit="1" customWidth="1"/>
    <col min="14852" max="14852" width="4.7109375" style="43" customWidth="1"/>
    <col min="14853" max="15104" width="11.42578125" style="43"/>
    <col min="15105" max="15105" width="34.7109375" style="43" customWidth="1"/>
    <col min="15106" max="15107" width="12" style="43" bestFit="1" customWidth="1"/>
    <col min="15108" max="15108" width="4.7109375" style="43" customWidth="1"/>
    <col min="15109" max="15360" width="11.42578125" style="43"/>
    <col min="15361" max="15361" width="34.7109375" style="43" customWidth="1"/>
    <col min="15362" max="15363" width="12" style="43" bestFit="1" customWidth="1"/>
    <col min="15364" max="15364" width="4.7109375" style="43" customWidth="1"/>
    <col min="15365" max="15616" width="11.42578125" style="43"/>
    <col min="15617" max="15617" width="34.7109375" style="43" customWidth="1"/>
    <col min="15618" max="15619" width="12" style="43" bestFit="1" customWidth="1"/>
    <col min="15620" max="15620" width="4.7109375" style="43" customWidth="1"/>
    <col min="15621" max="15872" width="11.42578125" style="43"/>
    <col min="15873" max="15873" width="34.7109375" style="43" customWidth="1"/>
    <col min="15874" max="15875" width="12" style="43" bestFit="1" customWidth="1"/>
    <col min="15876" max="15876" width="4.7109375" style="43" customWidth="1"/>
    <col min="15877" max="16128" width="11.42578125" style="43"/>
    <col min="16129" max="16129" width="34.7109375" style="43" customWidth="1"/>
    <col min="16130" max="16131" width="12" style="43" bestFit="1" customWidth="1"/>
    <col min="16132" max="16132" width="4.7109375" style="43" customWidth="1"/>
    <col min="16133" max="16384" width="11.42578125" style="43"/>
  </cols>
  <sheetData>
    <row r="1" spans="1:6" s="79" customFormat="1" ht="45" customHeight="1">
      <c r="A1" s="82" t="s">
        <v>600</v>
      </c>
      <c r="B1" s="82"/>
      <c r="C1" s="82"/>
      <c r="D1" s="82"/>
      <c r="E1" s="82"/>
      <c r="F1" s="82"/>
    </row>
    <row r="2" spans="1:6" ht="13.5" thickBot="1"/>
    <row r="3" spans="1:6" ht="19.899999999999999" customHeight="1" thickBot="1">
      <c r="E3" s="1113" t="s">
        <v>640</v>
      </c>
      <c r="F3" s="1114"/>
    </row>
    <row r="4" spans="1:6" ht="27" customHeight="1" thickBot="1">
      <c r="B4" s="662">
        <v>2017</v>
      </c>
      <c r="C4" s="825">
        <v>2018</v>
      </c>
      <c r="D4" s="149"/>
      <c r="E4" s="631" t="s">
        <v>281</v>
      </c>
      <c r="F4" s="809" t="s">
        <v>38</v>
      </c>
    </row>
    <row r="5" spans="1:6" s="46" customFormat="1" ht="19.899999999999999" customHeight="1" thickBot="1">
      <c r="A5" s="164" t="s">
        <v>311</v>
      </c>
      <c r="B5" s="267">
        <v>16000</v>
      </c>
      <c r="C5" s="267">
        <v>17000</v>
      </c>
      <c r="D5" s="46" t="s">
        <v>234</v>
      </c>
      <c r="E5" s="826">
        <f>C5-B5</f>
        <v>1000</v>
      </c>
      <c r="F5" s="827">
        <f>(C5-B5)/B5</f>
        <v>6.25E-2</v>
      </c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/>
  </sheetViews>
  <sheetFormatPr baseColWidth="10" defaultRowHeight="12.75"/>
  <cols>
    <col min="1" max="1" width="42" style="43" bestFit="1" customWidth="1"/>
    <col min="2" max="2" width="9.7109375" style="91" customWidth="1"/>
    <col min="3" max="3" width="11" style="43" customWidth="1"/>
    <col min="4" max="4" width="9.7109375" style="91" customWidth="1"/>
    <col min="5" max="5" width="10.7109375" style="43" customWidth="1"/>
    <col min="6" max="256" width="11.42578125" style="43"/>
    <col min="257" max="257" width="42" style="43" bestFit="1" customWidth="1"/>
    <col min="258" max="258" width="11.42578125" style="43"/>
    <col min="259" max="259" width="13.7109375" style="43" bestFit="1" customWidth="1"/>
    <col min="260" max="260" width="11.42578125" style="43"/>
    <col min="261" max="261" width="13.7109375" style="43" bestFit="1" customWidth="1"/>
    <col min="262" max="512" width="11.42578125" style="43"/>
    <col min="513" max="513" width="42" style="43" bestFit="1" customWidth="1"/>
    <col min="514" max="514" width="11.42578125" style="43"/>
    <col min="515" max="515" width="13.7109375" style="43" bestFit="1" customWidth="1"/>
    <col min="516" max="516" width="11.42578125" style="43"/>
    <col min="517" max="517" width="13.7109375" style="43" bestFit="1" customWidth="1"/>
    <col min="518" max="768" width="11.42578125" style="43"/>
    <col min="769" max="769" width="42" style="43" bestFit="1" customWidth="1"/>
    <col min="770" max="770" width="11.42578125" style="43"/>
    <col min="771" max="771" width="13.7109375" style="43" bestFit="1" customWidth="1"/>
    <col min="772" max="772" width="11.42578125" style="43"/>
    <col min="773" max="773" width="13.7109375" style="43" bestFit="1" customWidth="1"/>
    <col min="774" max="1024" width="11.42578125" style="43"/>
    <col min="1025" max="1025" width="42" style="43" bestFit="1" customWidth="1"/>
    <col min="1026" max="1026" width="11.42578125" style="43"/>
    <col min="1027" max="1027" width="13.7109375" style="43" bestFit="1" customWidth="1"/>
    <col min="1028" max="1028" width="11.42578125" style="43"/>
    <col min="1029" max="1029" width="13.7109375" style="43" bestFit="1" customWidth="1"/>
    <col min="1030" max="1280" width="11.42578125" style="43"/>
    <col min="1281" max="1281" width="42" style="43" bestFit="1" customWidth="1"/>
    <col min="1282" max="1282" width="11.42578125" style="43"/>
    <col min="1283" max="1283" width="13.7109375" style="43" bestFit="1" customWidth="1"/>
    <col min="1284" max="1284" width="11.42578125" style="43"/>
    <col min="1285" max="1285" width="13.7109375" style="43" bestFit="1" customWidth="1"/>
    <col min="1286" max="1536" width="11.42578125" style="43"/>
    <col min="1537" max="1537" width="42" style="43" bestFit="1" customWidth="1"/>
    <col min="1538" max="1538" width="11.42578125" style="43"/>
    <col min="1539" max="1539" width="13.7109375" style="43" bestFit="1" customWidth="1"/>
    <col min="1540" max="1540" width="11.42578125" style="43"/>
    <col min="1541" max="1541" width="13.7109375" style="43" bestFit="1" customWidth="1"/>
    <col min="1542" max="1792" width="11.42578125" style="43"/>
    <col min="1793" max="1793" width="42" style="43" bestFit="1" customWidth="1"/>
    <col min="1794" max="1794" width="11.42578125" style="43"/>
    <col min="1795" max="1795" width="13.7109375" style="43" bestFit="1" customWidth="1"/>
    <col min="1796" max="1796" width="11.42578125" style="43"/>
    <col min="1797" max="1797" width="13.7109375" style="43" bestFit="1" customWidth="1"/>
    <col min="1798" max="2048" width="11.42578125" style="43"/>
    <col min="2049" max="2049" width="42" style="43" bestFit="1" customWidth="1"/>
    <col min="2050" max="2050" width="11.42578125" style="43"/>
    <col min="2051" max="2051" width="13.7109375" style="43" bestFit="1" customWidth="1"/>
    <col min="2052" max="2052" width="11.42578125" style="43"/>
    <col min="2053" max="2053" width="13.7109375" style="43" bestFit="1" customWidth="1"/>
    <col min="2054" max="2304" width="11.42578125" style="43"/>
    <col min="2305" max="2305" width="42" style="43" bestFit="1" customWidth="1"/>
    <col min="2306" max="2306" width="11.42578125" style="43"/>
    <col min="2307" max="2307" width="13.7109375" style="43" bestFit="1" customWidth="1"/>
    <col min="2308" max="2308" width="11.42578125" style="43"/>
    <col min="2309" max="2309" width="13.7109375" style="43" bestFit="1" customWidth="1"/>
    <col min="2310" max="2560" width="11.42578125" style="43"/>
    <col min="2561" max="2561" width="42" style="43" bestFit="1" customWidth="1"/>
    <col min="2562" max="2562" width="11.42578125" style="43"/>
    <col min="2563" max="2563" width="13.7109375" style="43" bestFit="1" customWidth="1"/>
    <col min="2564" max="2564" width="11.42578125" style="43"/>
    <col min="2565" max="2565" width="13.7109375" style="43" bestFit="1" customWidth="1"/>
    <col min="2566" max="2816" width="11.42578125" style="43"/>
    <col min="2817" max="2817" width="42" style="43" bestFit="1" customWidth="1"/>
    <col min="2818" max="2818" width="11.42578125" style="43"/>
    <col min="2819" max="2819" width="13.7109375" style="43" bestFit="1" customWidth="1"/>
    <col min="2820" max="2820" width="11.42578125" style="43"/>
    <col min="2821" max="2821" width="13.7109375" style="43" bestFit="1" customWidth="1"/>
    <col min="2822" max="3072" width="11.42578125" style="43"/>
    <col min="3073" max="3073" width="42" style="43" bestFit="1" customWidth="1"/>
    <col min="3074" max="3074" width="11.42578125" style="43"/>
    <col min="3075" max="3075" width="13.7109375" style="43" bestFit="1" customWidth="1"/>
    <col min="3076" max="3076" width="11.42578125" style="43"/>
    <col min="3077" max="3077" width="13.7109375" style="43" bestFit="1" customWidth="1"/>
    <col min="3078" max="3328" width="11.42578125" style="43"/>
    <col min="3329" max="3329" width="42" style="43" bestFit="1" customWidth="1"/>
    <col min="3330" max="3330" width="11.42578125" style="43"/>
    <col min="3331" max="3331" width="13.7109375" style="43" bestFit="1" customWidth="1"/>
    <col min="3332" max="3332" width="11.42578125" style="43"/>
    <col min="3333" max="3333" width="13.7109375" style="43" bestFit="1" customWidth="1"/>
    <col min="3334" max="3584" width="11.42578125" style="43"/>
    <col min="3585" max="3585" width="42" style="43" bestFit="1" customWidth="1"/>
    <col min="3586" max="3586" width="11.42578125" style="43"/>
    <col min="3587" max="3587" width="13.7109375" style="43" bestFit="1" customWidth="1"/>
    <col min="3588" max="3588" width="11.42578125" style="43"/>
    <col min="3589" max="3589" width="13.7109375" style="43" bestFit="1" customWidth="1"/>
    <col min="3590" max="3840" width="11.42578125" style="43"/>
    <col min="3841" max="3841" width="42" style="43" bestFit="1" customWidth="1"/>
    <col min="3842" max="3842" width="11.42578125" style="43"/>
    <col min="3843" max="3843" width="13.7109375" style="43" bestFit="1" customWidth="1"/>
    <col min="3844" max="3844" width="11.42578125" style="43"/>
    <col min="3845" max="3845" width="13.7109375" style="43" bestFit="1" customWidth="1"/>
    <col min="3846" max="4096" width="11.42578125" style="43"/>
    <col min="4097" max="4097" width="42" style="43" bestFit="1" customWidth="1"/>
    <col min="4098" max="4098" width="11.42578125" style="43"/>
    <col min="4099" max="4099" width="13.7109375" style="43" bestFit="1" customWidth="1"/>
    <col min="4100" max="4100" width="11.42578125" style="43"/>
    <col min="4101" max="4101" width="13.7109375" style="43" bestFit="1" customWidth="1"/>
    <col min="4102" max="4352" width="11.42578125" style="43"/>
    <col min="4353" max="4353" width="42" style="43" bestFit="1" customWidth="1"/>
    <col min="4354" max="4354" width="11.42578125" style="43"/>
    <col min="4355" max="4355" width="13.7109375" style="43" bestFit="1" customWidth="1"/>
    <col min="4356" max="4356" width="11.42578125" style="43"/>
    <col min="4357" max="4357" width="13.7109375" style="43" bestFit="1" customWidth="1"/>
    <col min="4358" max="4608" width="11.42578125" style="43"/>
    <col min="4609" max="4609" width="42" style="43" bestFit="1" customWidth="1"/>
    <col min="4610" max="4610" width="11.42578125" style="43"/>
    <col min="4611" max="4611" width="13.7109375" style="43" bestFit="1" customWidth="1"/>
    <col min="4612" max="4612" width="11.42578125" style="43"/>
    <col min="4613" max="4613" width="13.7109375" style="43" bestFit="1" customWidth="1"/>
    <col min="4614" max="4864" width="11.42578125" style="43"/>
    <col min="4865" max="4865" width="42" style="43" bestFit="1" customWidth="1"/>
    <col min="4866" max="4866" width="11.42578125" style="43"/>
    <col min="4867" max="4867" width="13.7109375" style="43" bestFit="1" customWidth="1"/>
    <col min="4868" max="4868" width="11.42578125" style="43"/>
    <col min="4869" max="4869" width="13.7109375" style="43" bestFit="1" customWidth="1"/>
    <col min="4870" max="5120" width="11.42578125" style="43"/>
    <col min="5121" max="5121" width="42" style="43" bestFit="1" customWidth="1"/>
    <col min="5122" max="5122" width="11.42578125" style="43"/>
    <col min="5123" max="5123" width="13.7109375" style="43" bestFit="1" customWidth="1"/>
    <col min="5124" max="5124" width="11.42578125" style="43"/>
    <col min="5125" max="5125" width="13.7109375" style="43" bestFit="1" customWidth="1"/>
    <col min="5126" max="5376" width="11.42578125" style="43"/>
    <col min="5377" max="5377" width="42" style="43" bestFit="1" customWidth="1"/>
    <col min="5378" max="5378" width="11.42578125" style="43"/>
    <col min="5379" max="5379" width="13.7109375" style="43" bestFit="1" customWidth="1"/>
    <col min="5380" max="5380" width="11.42578125" style="43"/>
    <col min="5381" max="5381" width="13.7109375" style="43" bestFit="1" customWidth="1"/>
    <col min="5382" max="5632" width="11.42578125" style="43"/>
    <col min="5633" max="5633" width="42" style="43" bestFit="1" customWidth="1"/>
    <col min="5634" max="5634" width="11.42578125" style="43"/>
    <col min="5635" max="5635" width="13.7109375" style="43" bestFit="1" customWidth="1"/>
    <col min="5636" max="5636" width="11.42578125" style="43"/>
    <col min="5637" max="5637" width="13.7109375" style="43" bestFit="1" customWidth="1"/>
    <col min="5638" max="5888" width="11.42578125" style="43"/>
    <col min="5889" max="5889" width="42" style="43" bestFit="1" customWidth="1"/>
    <col min="5890" max="5890" width="11.42578125" style="43"/>
    <col min="5891" max="5891" width="13.7109375" style="43" bestFit="1" customWidth="1"/>
    <col min="5892" max="5892" width="11.42578125" style="43"/>
    <col min="5893" max="5893" width="13.7109375" style="43" bestFit="1" customWidth="1"/>
    <col min="5894" max="6144" width="11.42578125" style="43"/>
    <col min="6145" max="6145" width="42" style="43" bestFit="1" customWidth="1"/>
    <col min="6146" max="6146" width="11.42578125" style="43"/>
    <col min="6147" max="6147" width="13.7109375" style="43" bestFit="1" customWidth="1"/>
    <col min="6148" max="6148" width="11.42578125" style="43"/>
    <col min="6149" max="6149" width="13.7109375" style="43" bestFit="1" customWidth="1"/>
    <col min="6150" max="6400" width="11.42578125" style="43"/>
    <col min="6401" max="6401" width="42" style="43" bestFit="1" customWidth="1"/>
    <col min="6402" max="6402" width="11.42578125" style="43"/>
    <col min="6403" max="6403" width="13.7109375" style="43" bestFit="1" customWidth="1"/>
    <col min="6404" max="6404" width="11.42578125" style="43"/>
    <col min="6405" max="6405" width="13.7109375" style="43" bestFit="1" customWidth="1"/>
    <col min="6406" max="6656" width="11.42578125" style="43"/>
    <col min="6657" max="6657" width="42" style="43" bestFit="1" customWidth="1"/>
    <col min="6658" max="6658" width="11.42578125" style="43"/>
    <col min="6659" max="6659" width="13.7109375" style="43" bestFit="1" customWidth="1"/>
    <col min="6660" max="6660" width="11.42578125" style="43"/>
    <col min="6661" max="6661" width="13.7109375" style="43" bestFit="1" customWidth="1"/>
    <col min="6662" max="6912" width="11.42578125" style="43"/>
    <col min="6913" max="6913" width="42" style="43" bestFit="1" customWidth="1"/>
    <col min="6914" max="6914" width="11.42578125" style="43"/>
    <col min="6915" max="6915" width="13.7109375" style="43" bestFit="1" customWidth="1"/>
    <col min="6916" max="6916" width="11.42578125" style="43"/>
    <col min="6917" max="6917" width="13.7109375" style="43" bestFit="1" customWidth="1"/>
    <col min="6918" max="7168" width="11.42578125" style="43"/>
    <col min="7169" max="7169" width="42" style="43" bestFit="1" customWidth="1"/>
    <col min="7170" max="7170" width="11.42578125" style="43"/>
    <col min="7171" max="7171" width="13.7109375" style="43" bestFit="1" customWidth="1"/>
    <col min="7172" max="7172" width="11.42578125" style="43"/>
    <col min="7173" max="7173" width="13.7109375" style="43" bestFit="1" customWidth="1"/>
    <col min="7174" max="7424" width="11.42578125" style="43"/>
    <col min="7425" max="7425" width="42" style="43" bestFit="1" customWidth="1"/>
    <col min="7426" max="7426" width="11.42578125" style="43"/>
    <col min="7427" max="7427" width="13.7109375" style="43" bestFit="1" customWidth="1"/>
    <col min="7428" max="7428" width="11.42578125" style="43"/>
    <col min="7429" max="7429" width="13.7109375" style="43" bestFit="1" customWidth="1"/>
    <col min="7430" max="7680" width="11.42578125" style="43"/>
    <col min="7681" max="7681" width="42" style="43" bestFit="1" customWidth="1"/>
    <col min="7682" max="7682" width="11.42578125" style="43"/>
    <col min="7683" max="7683" width="13.7109375" style="43" bestFit="1" customWidth="1"/>
    <col min="7684" max="7684" width="11.42578125" style="43"/>
    <col min="7685" max="7685" width="13.7109375" style="43" bestFit="1" customWidth="1"/>
    <col min="7686" max="7936" width="11.42578125" style="43"/>
    <col min="7937" max="7937" width="42" style="43" bestFit="1" customWidth="1"/>
    <col min="7938" max="7938" width="11.42578125" style="43"/>
    <col min="7939" max="7939" width="13.7109375" style="43" bestFit="1" customWidth="1"/>
    <col min="7940" max="7940" width="11.42578125" style="43"/>
    <col min="7941" max="7941" width="13.7109375" style="43" bestFit="1" customWidth="1"/>
    <col min="7942" max="8192" width="11.42578125" style="43"/>
    <col min="8193" max="8193" width="42" style="43" bestFit="1" customWidth="1"/>
    <col min="8194" max="8194" width="11.42578125" style="43"/>
    <col min="8195" max="8195" width="13.7109375" style="43" bestFit="1" customWidth="1"/>
    <col min="8196" max="8196" width="11.42578125" style="43"/>
    <col min="8197" max="8197" width="13.7109375" style="43" bestFit="1" customWidth="1"/>
    <col min="8198" max="8448" width="11.42578125" style="43"/>
    <col min="8449" max="8449" width="42" style="43" bestFit="1" customWidth="1"/>
    <col min="8450" max="8450" width="11.42578125" style="43"/>
    <col min="8451" max="8451" width="13.7109375" style="43" bestFit="1" customWidth="1"/>
    <col min="8452" max="8452" width="11.42578125" style="43"/>
    <col min="8453" max="8453" width="13.7109375" style="43" bestFit="1" customWidth="1"/>
    <col min="8454" max="8704" width="11.42578125" style="43"/>
    <col min="8705" max="8705" width="42" style="43" bestFit="1" customWidth="1"/>
    <col min="8706" max="8706" width="11.42578125" style="43"/>
    <col min="8707" max="8707" width="13.7109375" style="43" bestFit="1" customWidth="1"/>
    <col min="8708" max="8708" width="11.42578125" style="43"/>
    <col min="8709" max="8709" width="13.7109375" style="43" bestFit="1" customWidth="1"/>
    <col min="8710" max="8960" width="11.42578125" style="43"/>
    <col min="8961" max="8961" width="42" style="43" bestFit="1" customWidth="1"/>
    <col min="8962" max="8962" width="11.42578125" style="43"/>
    <col min="8963" max="8963" width="13.7109375" style="43" bestFit="1" customWidth="1"/>
    <col min="8964" max="8964" width="11.42578125" style="43"/>
    <col min="8965" max="8965" width="13.7109375" style="43" bestFit="1" customWidth="1"/>
    <col min="8966" max="9216" width="11.42578125" style="43"/>
    <col min="9217" max="9217" width="42" style="43" bestFit="1" customWidth="1"/>
    <col min="9218" max="9218" width="11.42578125" style="43"/>
    <col min="9219" max="9219" width="13.7109375" style="43" bestFit="1" customWidth="1"/>
    <col min="9220" max="9220" width="11.42578125" style="43"/>
    <col min="9221" max="9221" width="13.7109375" style="43" bestFit="1" customWidth="1"/>
    <col min="9222" max="9472" width="11.42578125" style="43"/>
    <col min="9473" max="9473" width="42" style="43" bestFit="1" customWidth="1"/>
    <col min="9474" max="9474" width="11.42578125" style="43"/>
    <col min="9475" max="9475" width="13.7109375" style="43" bestFit="1" customWidth="1"/>
    <col min="9476" max="9476" width="11.42578125" style="43"/>
    <col min="9477" max="9477" width="13.7109375" style="43" bestFit="1" customWidth="1"/>
    <col min="9478" max="9728" width="11.42578125" style="43"/>
    <col min="9729" max="9729" width="42" style="43" bestFit="1" customWidth="1"/>
    <col min="9730" max="9730" width="11.42578125" style="43"/>
    <col min="9731" max="9731" width="13.7109375" style="43" bestFit="1" customWidth="1"/>
    <col min="9732" max="9732" width="11.42578125" style="43"/>
    <col min="9733" max="9733" width="13.7109375" style="43" bestFit="1" customWidth="1"/>
    <col min="9734" max="9984" width="11.42578125" style="43"/>
    <col min="9985" max="9985" width="42" style="43" bestFit="1" customWidth="1"/>
    <col min="9986" max="9986" width="11.42578125" style="43"/>
    <col min="9987" max="9987" width="13.7109375" style="43" bestFit="1" customWidth="1"/>
    <col min="9988" max="9988" width="11.42578125" style="43"/>
    <col min="9989" max="9989" width="13.7109375" style="43" bestFit="1" customWidth="1"/>
    <col min="9990" max="10240" width="11.42578125" style="43"/>
    <col min="10241" max="10241" width="42" style="43" bestFit="1" customWidth="1"/>
    <col min="10242" max="10242" width="11.42578125" style="43"/>
    <col min="10243" max="10243" width="13.7109375" style="43" bestFit="1" customWidth="1"/>
    <col min="10244" max="10244" width="11.42578125" style="43"/>
    <col min="10245" max="10245" width="13.7109375" style="43" bestFit="1" customWidth="1"/>
    <col min="10246" max="10496" width="11.42578125" style="43"/>
    <col min="10497" max="10497" width="42" style="43" bestFit="1" customWidth="1"/>
    <col min="10498" max="10498" width="11.42578125" style="43"/>
    <col min="10499" max="10499" width="13.7109375" style="43" bestFit="1" customWidth="1"/>
    <col min="10500" max="10500" width="11.42578125" style="43"/>
    <col min="10501" max="10501" width="13.7109375" style="43" bestFit="1" customWidth="1"/>
    <col min="10502" max="10752" width="11.42578125" style="43"/>
    <col min="10753" max="10753" width="42" style="43" bestFit="1" customWidth="1"/>
    <col min="10754" max="10754" width="11.42578125" style="43"/>
    <col min="10755" max="10755" width="13.7109375" style="43" bestFit="1" customWidth="1"/>
    <col min="10756" max="10756" width="11.42578125" style="43"/>
    <col min="10757" max="10757" width="13.7109375" style="43" bestFit="1" customWidth="1"/>
    <col min="10758" max="11008" width="11.42578125" style="43"/>
    <col min="11009" max="11009" width="42" style="43" bestFit="1" customWidth="1"/>
    <col min="11010" max="11010" width="11.42578125" style="43"/>
    <col min="11011" max="11011" width="13.7109375" style="43" bestFit="1" customWidth="1"/>
    <col min="11012" max="11012" width="11.42578125" style="43"/>
    <col min="11013" max="11013" width="13.7109375" style="43" bestFit="1" customWidth="1"/>
    <col min="11014" max="11264" width="11.42578125" style="43"/>
    <col min="11265" max="11265" width="42" style="43" bestFit="1" customWidth="1"/>
    <col min="11266" max="11266" width="11.42578125" style="43"/>
    <col min="11267" max="11267" width="13.7109375" style="43" bestFit="1" customWidth="1"/>
    <col min="11268" max="11268" width="11.42578125" style="43"/>
    <col min="11269" max="11269" width="13.7109375" style="43" bestFit="1" customWidth="1"/>
    <col min="11270" max="11520" width="11.42578125" style="43"/>
    <col min="11521" max="11521" width="42" style="43" bestFit="1" customWidth="1"/>
    <col min="11522" max="11522" width="11.42578125" style="43"/>
    <col min="11523" max="11523" width="13.7109375" style="43" bestFit="1" customWidth="1"/>
    <col min="11524" max="11524" width="11.42578125" style="43"/>
    <col min="11525" max="11525" width="13.7109375" style="43" bestFit="1" customWidth="1"/>
    <col min="11526" max="11776" width="11.42578125" style="43"/>
    <col min="11777" max="11777" width="42" style="43" bestFit="1" customWidth="1"/>
    <col min="11778" max="11778" width="11.42578125" style="43"/>
    <col min="11779" max="11779" width="13.7109375" style="43" bestFit="1" customWidth="1"/>
    <col min="11780" max="11780" width="11.42578125" style="43"/>
    <col min="11781" max="11781" width="13.7109375" style="43" bestFit="1" customWidth="1"/>
    <col min="11782" max="12032" width="11.42578125" style="43"/>
    <col min="12033" max="12033" width="42" style="43" bestFit="1" customWidth="1"/>
    <col min="12034" max="12034" width="11.42578125" style="43"/>
    <col min="12035" max="12035" width="13.7109375" style="43" bestFit="1" customWidth="1"/>
    <col min="12036" max="12036" width="11.42578125" style="43"/>
    <col min="12037" max="12037" width="13.7109375" style="43" bestFit="1" customWidth="1"/>
    <col min="12038" max="12288" width="11.42578125" style="43"/>
    <col min="12289" max="12289" width="42" style="43" bestFit="1" customWidth="1"/>
    <col min="12290" max="12290" width="11.42578125" style="43"/>
    <col min="12291" max="12291" width="13.7109375" style="43" bestFit="1" customWidth="1"/>
    <col min="12292" max="12292" width="11.42578125" style="43"/>
    <col min="12293" max="12293" width="13.7109375" style="43" bestFit="1" customWidth="1"/>
    <col min="12294" max="12544" width="11.42578125" style="43"/>
    <col min="12545" max="12545" width="42" style="43" bestFit="1" customWidth="1"/>
    <col min="12546" max="12546" width="11.42578125" style="43"/>
    <col min="12547" max="12547" width="13.7109375" style="43" bestFit="1" customWidth="1"/>
    <col min="12548" max="12548" width="11.42578125" style="43"/>
    <col min="12549" max="12549" width="13.7109375" style="43" bestFit="1" customWidth="1"/>
    <col min="12550" max="12800" width="11.42578125" style="43"/>
    <col min="12801" max="12801" width="42" style="43" bestFit="1" customWidth="1"/>
    <col min="12802" max="12802" width="11.42578125" style="43"/>
    <col min="12803" max="12803" width="13.7109375" style="43" bestFit="1" customWidth="1"/>
    <col min="12804" max="12804" width="11.42578125" style="43"/>
    <col min="12805" max="12805" width="13.7109375" style="43" bestFit="1" customWidth="1"/>
    <col min="12806" max="13056" width="11.42578125" style="43"/>
    <col min="13057" max="13057" width="42" style="43" bestFit="1" customWidth="1"/>
    <col min="13058" max="13058" width="11.42578125" style="43"/>
    <col min="13059" max="13059" width="13.7109375" style="43" bestFit="1" customWidth="1"/>
    <col min="13060" max="13060" width="11.42578125" style="43"/>
    <col min="13061" max="13061" width="13.7109375" style="43" bestFit="1" customWidth="1"/>
    <col min="13062" max="13312" width="11.42578125" style="43"/>
    <col min="13313" max="13313" width="42" style="43" bestFit="1" customWidth="1"/>
    <col min="13314" max="13314" width="11.42578125" style="43"/>
    <col min="13315" max="13315" width="13.7109375" style="43" bestFit="1" customWidth="1"/>
    <col min="13316" max="13316" width="11.42578125" style="43"/>
    <col min="13317" max="13317" width="13.7109375" style="43" bestFit="1" customWidth="1"/>
    <col min="13318" max="13568" width="11.42578125" style="43"/>
    <col min="13569" max="13569" width="42" style="43" bestFit="1" customWidth="1"/>
    <col min="13570" max="13570" width="11.42578125" style="43"/>
    <col min="13571" max="13571" width="13.7109375" style="43" bestFit="1" customWidth="1"/>
    <col min="13572" max="13572" width="11.42578125" style="43"/>
    <col min="13573" max="13573" width="13.7109375" style="43" bestFit="1" customWidth="1"/>
    <col min="13574" max="13824" width="11.42578125" style="43"/>
    <col min="13825" max="13825" width="42" style="43" bestFit="1" customWidth="1"/>
    <col min="13826" max="13826" width="11.42578125" style="43"/>
    <col min="13827" max="13827" width="13.7109375" style="43" bestFit="1" customWidth="1"/>
    <col min="13828" max="13828" width="11.42578125" style="43"/>
    <col min="13829" max="13829" width="13.7109375" style="43" bestFit="1" customWidth="1"/>
    <col min="13830" max="14080" width="11.42578125" style="43"/>
    <col min="14081" max="14081" width="42" style="43" bestFit="1" customWidth="1"/>
    <col min="14082" max="14082" width="11.42578125" style="43"/>
    <col min="14083" max="14083" width="13.7109375" style="43" bestFit="1" customWidth="1"/>
    <col min="14084" max="14084" width="11.42578125" style="43"/>
    <col min="14085" max="14085" width="13.7109375" style="43" bestFit="1" customWidth="1"/>
    <col min="14086" max="14336" width="11.42578125" style="43"/>
    <col min="14337" max="14337" width="42" style="43" bestFit="1" customWidth="1"/>
    <col min="14338" max="14338" width="11.42578125" style="43"/>
    <col min="14339" max="14339" width="13.7109375" style="43" bestFit="1" customWidth="1"/>
    <col min="14340" max="14340" width="11.42578125" style="43"/>
    <col min="14341" max="14341" width="13.7109375" style="43" bestFit="1" customWidth="1"/>
    <col min="14342" max="14592" width="11.42578125" style="43"/>
    <col min="14593" max="14593" width="42" style="43" bestFit="1" customWidth="1"/>
    <col min="14594" max="14594" width="11.42578125" style="43"/>
    <col min="14595" max="14595" width="13.7109375" style="43" bestFit="1" customWidth="1"/>
    <col min="14596" max="14596" width="11.42578125" style="43"/>
    <col min="14597" max="14597" width="13.7109375" style="43" bestFit="1" customWidth="1"/>
    <col min="14598" max="14848" width="11.42578125" style="43"/>
    <col min="14849" max="14849" width="42" style="43" bestFit="1" customWidth="1"/>
    <col min="14850" max="14850" width="11.42578125" style="43"/>
    <col min="14851" max="14851" width="13.7109375" style="43" bestFit="1" customWidth="1"/>
    <col min="14852" max="14852" width="11.42578125" style="43"/>
    <col min="14853" max="14853" width="13.7109375" style="43" bestFit="1" customWidth="1"/>
    <col min="14854" max="15104" width="11.42578125" style="43"/>
    <col min="15105" max="15105" width="42" style="43" bestFit="1" customWidth="1"/>
    <col min="15106" max="15106" width="11.42578125" style="43"/>
    <col min="15107" max="15107" width="13.7109375" style="43" bestFit="1" customWidth="1"/>
    <col min="15108" max="15108" width="11.42578125" style="43"/>
    <col min="15109" max="15109" width="13.7109375" style="43" bestFit="1" customWidth="1"/>
    <col min="15110" max="15360" width="11.42578125" style="43"/>
    <col min="15361" max="15361" width="42" style="43" bestFit="1" customWidth="1"/>
    <col min="15362" max="15362" width="11.42578125" style="43"/>
    <col min="15363" max="15363" width="13.7109375" style="43" bestFit="1" customWidth="1"/>
    <col min="15364" max="15364" width="11.42578125" style="43"/>
    <col min="15365" max="15365" width="13.7109375" style="43" bestFit="1" customWidth="1"/>
    <col min="15366" max="15616" width="11.42578125" style="43"/>
    <col min="15617" max="15617" width="42" style="43" bestFit="1" customWidth="1"/>
    <col min="15618" max="15618" width="11.42578125" style="43"/>
    <col min="15619" max="15619" width="13.7109375" style="43" bestFit="1" customWidth="1"/>
    <col min="15620" max="15620" width="11.42578125" style="43"/>
    <col min="15621" max="15621" width="13.7109375" style="43" bestFit="1" customWidth="1"/>
    <col min="15622" max="15872" width="11.42578125" style="43"/>
    <col min="15873" max="15873" width="42" style="43" bestFit="1" customWidth="1"/>
    <col min="15874" max="15874" width="11.42578125" style="43"/>
    <col min="15875" max="15875" width="13.7109375" style="43" bestFit="1" customWidth="1"/>
    <col min="15876" max="15876" width="11.42578125" style="43"/>
    <col min="15877" max="15877" width="13.7109375" style="43" bestFit="1" customWidth="1"/>
    <col min="15878" max="16128" width="11.42578125" style="43"/>
    <col min="16129" max="16129" width="42" style="43" bestFit="1" customWidth="1"/>
    <col min="16130" max="16130" width="11.42578125" style="43"/>
    <col min="16131" max="16131" width="13.7109375" style="43" bestFit="1" customWidth="1"/>
    <col min="16132" max="16132" width="11.42578125" style="43"/>
    <col min="16133" max="16133" width="13.7109375" style="43" bestFit="1" customWidth="1"/>
    <col min="16134" max="16384" width="11.42578125" style="43"/>
  </cols>
  <sheetData>
    <row r="1" spans="1:11" s="523" customFormat="1" ht="45" customHeight="1">
      <c r="A1" s="82" t="s">
        <v>696</v>
      </c>
      <c r="B1" s="1020"/>
      <c r="C1" s="432"/>
      <c r="D1" s="1020"/>
      <c r="E1" s="432"/>
      <c r="F1" s="432"/>
      <c r="G1" s="432"/>
      <c r="H1" s="432"/>
      <c r="I1" s="432"/>
      <c r="J1" s="432"/>
      <c r="K1" s="432"/>
    </row>
    <row r="2" spans="1:11" ht="15.75" thickBot="1">
      <c r="A2" s="940"/>
      <c r="B2" s="1021"/>
      <c r="C2" s="941"/>
    </row>
    <row r="3" spans="1:11" ht="18" customHeight="1">
      <c r="A3" s="1124" t="s">
        <v>235</v>
      </c>
      <c r="B3" s="1122" t="s">
        <v>641</v>
      </c>
      <c r="C3" s="1123"/>
      <c r="D3" s="1122" t="s">
        <v>661</v>
      </c>
      <c r="E3" s="1123"/>
    </row>
    <row r="4" spans="1:11" ht="18.75" customHeight="1" thickBot="1">
      <c r="A4" s="1125"/>
      <c r="B4" s="944" t="s">
        <v>642</v>
      </c>
      <c r="C4" s="945" t="s">
        <v>461</v>
      </c>
      <c r="D4" s="942" t="s">
        <v>642</v>
      </c>
      <c r="E4" s="943" t="s">
        <v>461</v>
      </c>
    </row>
    <row r="5" spans="1:11" ht="18" customHeight="1">
      <c r="A5" s="946" t="s">
        <v>643</v>
      </c>
      <c r="B5" s="1004">
        <v>2001</v>
      </c>
      <c r="C5" s="1010">
        <v>5479507.0899999999</v>
      </c>
      <c r="D5" s="1004">
        <v>2648</v>
      </c>
      <c r="E5" s="1011">
        <v>6666471.4299999997</v>
      </c>
    </row>
    <row r="6" spans="1:11" ht="18" customHeight="1">
      <c r="A6" s="947" t="s">
        <v>132</v>
      </c>
      <c r="B6" s="1005">
        <v>9022</v>
      </c>
      <c r="C6" s="1012">
        <v>84115096</v>
      </c>
      <c r="D6" s="1005">
        <v>9280</v>
      </c>
      <c r="E6" s="1013">
        <v>86844953.859999999</v>
      </c>
    </row>
    <row r="7" spans="1:11" ht="18" customHeight="1">
      <c r="A7" s="947" t="s">
        <v>644</v>
      </c>
      <c r="B7" s="1005">
        <v>102</v>
      </c>
      <c r="C7" s="1012">
        <v>592782.73</v>
      </c>
      <c r="D7" s="1005">
        <v>92</v>
      </c>
      <c r="E7" s="1013">
        <v>370149.14</v>
      </c>
    </row>
    <row r="8" spans="1:11" ht="18" customHeight="1">
      <c r="A8" s="947" t="s">
        <v>645</v>
      </c>
      <c r="B8" s="1005">
        <v>12</v>
      </c>
      <c r="C8" s="1012">
        <v>355349.25</v>
      </c>
      <c r="D8" s="1005">
        <v>32</v>
      </c>
      <c r="E8" s="1013">
        <v>402342.36</v>
      </c>
    </row>
    <row r="9" spans="1:11" ht="18" customHeight="1">
      <c r="A9" s="947" t="s">
        <v>646</v>
      </c>
      <c r="B9" s="1005">
        <v>250</v>
      </c>
      <c r="C9" s="1012">
        <v>10001487.279999999</v>
      </c>
      <c r="D9" s="1005">
        <v>284</v>
      </c>
      <c r="E9" s="1013">
        <v>4281064.49</v>
      </c>
    </row>
    <row r="10" spans="1:11" ht="18" customHeight="1">
      <c r="A10" s="947" t="s">
        <v>665</v>
      </c>
      <c r="B10" s="1005">
        <v>35</v>
      </c>
      <c r="C10" s="1012">
        <v>118271.02</v>
      </c>
      <c r="D10" s="1005">
        <v>48</v>
      </c>
      <c r="E10" s="1013">
        <v>226061.26</v>
      </c>
    </row>
    <row r="11" spans="1:11" ht="18" customHeight="1">
      <c r="A11" s="947" t="s">
        <v>647</v>
      </c>
      <c r="B11" s="1005">
        <v>924</v>
      </c>
      <c r="C11" s="1014">
        <v>1120233.76</v>
      </c>
      <c r="D11" s="1005">
        <v>1075</v>
      </c>
      <c r="E11" s="1015">
        <v>1512039.87</v>
      </c>
    </row>
    <row r="12" spans="1:11" ht="18" customHeight="1">
      <c r="A12" s="947" t="s">
        <v>666</v>
      </c>
      <c r="B12" s="1005">
        <v>1857</v>
      </c>
      <c r="C12" s="1012">
        <v>11689562.140000001</v>
      </c>
      <c r="D12" s="1005">
        <v>1935</v>
      </c>
      <c r="E12" s="1013">
        <v>12361247.08</v>
      </c>
    </row>
    <row r="13" spans="1:11" ht="18" customHeight="1">
      <c r="A13" s="947" t="s">
        <v>667</v>
      </c>
      <c r="B13" s="1005">
        <v>69</v>
      </c>
      <c r="C13" s="1012">
        <v>223549.43</v>
      </c>
      <c r="D13" s="1005">
        <v>49</v>
      </c>
      <c r="E13" s="1013">
        <v>347526.08</v>
      </c>
    </row>
    <row r="14" spans="1:11" ht="18" customHeight="1">
      <c r="A14" s="947" t="s">
        <v>668</v>
      </c>
      <c r="B14" s="1005">
        <v>1104</v>
      </c>
      <c r="C14" s="1012">
        <v>1428211.25</v>
      </c>
      <c r="D14" s="1005">
        <v>1144</v>
      </c>
      <c r="E14" s="1013">
        <v>1360199.37</v>
      </c>
    </row>
    <row r="15" spans="1:11" ht="18" customHeight="1">
      <c r="A15" s="947" t="s">
        <v>648</v>
      </c>
      <c r="B15" s="1005">
        <v>16</v>
      </c>
      <c r="C15" s="1012">
        <v>1853584.73</v>
      </c>
      <c r="D15" s="1005"/>
      <c r="E15" s="1013"/>
    </row>
    <row r="16" spans="1:11" ht="18" customHeight="1">
      <c r="A16" s="947" t="s">
        <v>669</v>
      </c>
      <c r="B16" s="1006"/>
      <c r="C16" s="1014"/>
      <c r="D16" s="1006">
        <v>7</v>
      </c>
      <c r="E16" s="1015">
        <v>14021.7</v>
      </c>
    </row>
    <row r="17" spans="1:5" ht="18" customHeight="1">
      <c r="A17" s="947" t="s">
        <v>649</v>
      </c>
      <c r="B17" s="1005"/>
      <c r="C17" s="1012"/>
      <c r="D17" s="1005">
        <v>1</v>
      </c>
      <c r="E17" s="1013">
        <v>154218.23999999999</v>
      </c>
    </row>
    <row r="18" spans="1:5" ht="18" customHeight="1">
      <c r="A18" s="947" t="s">
        <v>650</v>
      </c>
      <c r="B18" s="1005">
        <v>128</v>
      </c>
      <c r="C18" s="1012">
        <v>1559348.6099999999</v>
      </c>
      <c r="D18" s="1005">
        <v>95</v>
      </c>
      <c r="E18" s="1013">
        <v>1213046.18</v>
      </c>
    </row>
    <row r="19" spans="1:5" ht="18" customHeight="1">
      <c r="A19" s="947" t="s">
        <v>651</v>
      </c>
      <c r="B19" s="1006">
        <v>269</v>
      </c>
      <c r="C19" s="1014">
        <v>1242601.31</v>
      </c>
      <c r="D19" s="1006">
        <v>392</v>
      </c>
      <c r="E19" s="1015">
        <v>3261618.87</v>
      </c>
    </row>
    <row r="20" spans="1:5" ht="18" customHeight="1">
      <c r="A20" s="947" t="s">
        <v>652</v>
      </c>
      <c r="B20" s="1005">
        <v>54</v>
      </c>
      <c r="C20" s="1012">
        <v>509935.54</v>
      </c>
      <c r="D20" s="1005">
        <v>62</v>
      </c>
      <c r="E20" s="1013">
        <v>1749618.88</v>
      </c>
    </row>
    <row r="21" spans="1:5" ht="18" customHeight="1">
      <c r="A21" s="947" t="s">
        <v>653</v>
      </c>
      <c r="B21" s="1005">
        <v>63</v>
      </c>
      <c r="C21" s="1012">
        <v>247668.75</v>
      </c>
      <c r="D21" s="1005">
        <v>80</v>
      </c>
      <c r="E21" s="1013">
        <v>348206.67</v>
      </c>
    </row>
    <row r="22" spans="1:5" ht="18" customHeight="1">
      <c r="A22" s="947" t="s">
        <v>654</v>
      </c>
      <c r="B22" s="1005">
        <v>3</v>
      </c>
      <c r="C22" s="1012">
        <v>47285.919999999998</v>
      </c>
      <c r="D22" s="1005">
        <v>5</v>
      </c>
      <c r="E22" s="1013">
        <v>3174.7</v>
      </c>
    </row>
    <row r="23" spans="1:5" ht="18" customHeight="1">
      <c r="A23" s="947" t="s">
        <v>655</v>
      </c>
      <c r="B23" s="1005">
        <v>24</v>
      </c>
      <c r="C23" s="1012">
        <v>17251.32</v>
      </c>
      <c r="D23" s="1005">
        <v>37</v>
      </c>
      <c r="E23" s="1013">
        <v>86791.78</v>
      </c>
    </row>
    <row r="24" spans="1:5" ht="18" customHeight="1">
      <c r="A24" s="947" t="s">
        <v>656</v>
      </c>
      <c r="B24" s="1005">
        <v>4</v>
      </c>
      <c r="C24" s="1012">
        <v>4682.67</v>
      </c>
      <c r="D24" s="1005">
        <v>9</v>
      </c>
      <c r="E24" s="1013">
        <v>14949.35</v>
      </c>
    </row>
    <row r="25" spans="1:5" ht="18" customHeight="1">
      <c r="A25" s="947" t="s">
        <v>670</v>
      </c>
      <c r="B25" s="1005">
        <v>15</v>
      </c>
      <c r="C25" s="1012">
        <v>44132.180000000008</v>
      </c>
      <c r="D25" s="1005">
        <v>13</v>
      </c>
      <c r="E25" s="1013">
        <v>15639.64</v>
      </c>
    </row>
    <row r="26" spans="1:5" ht="18" customHeight="1">
      <c r="A26" s="947" t="s">
        <v>657</v>
      </c>
      <c r="B26" s="1005"/>
      <c r="C26" s="1012"/>
      <c r="D26" s="1005"/>
      <c r="E26" s="1013"/>
    </row>
    <row r="27" spans="1:5" ht="18" customHeight="1">
      <c r="A27" s="947" t="s">
        <v>671</v>
      </c>
      <c r="B27" s="1005"/>
      <c r="C27" s="1012"/>
      <c r="D27" s="1005"/>
      <c r="E27" s="1013"/>
    </row>
    <row r="28" spans="1:5" ht="18" customHeight="1">
      <c r="A28" s="947" t="s">
        <v>658</v>
      </c>
      <c r="B28" s="1005"/>
      <c r="C28" s="1012"/>
      <c r="D28" s="1005"/>
      <c r="E28" s="1013"/>
    </row>
    <row r="29" spans="1:5" ht="18" customHeight="1">
      <c r="A29" s="947" t="s">
        <v>662</v>
      </c>
      <c r="B29" s="1005">
        <v>50</v>
      </c>
      <c r="C29" s="1012">
        <v>135993.51999999999</v>
      </c>
      <c r="D29" s="1005">
        <v>63</v>
      </c>
      <c r="E29" s="1013">
        <v>417371.97</v>
      </c>
    </row>
    <row r="30" spans="1:5" ht="18" customHeight="1">
      <c r="A30" s="947" t="s">
        <v>663</v>
      </c>
      <c r="B30" s="1005">
        <v>34</v>
      </c>
      <c r="C30" s="1012">
        <v>32289.73</v>
      </c>
      <c r="D30" s="1005">
        <v>29</v>
      </c>
      <c r="E30" s="1013">
        <v>33516.15</v>
      </c>
    </row>
    <row r="31" spans="1:5" ht="18" customHeight="1">
      <c r="A31" s="947" t="s">
        <v>664</v>
      </c>
      <c r="B31" s="1005"/>
      <c r="C31" s="1012"/>
      <c r="D31" s="1005"/>
      <c r="E31" s="1013"/>
    </row>
    <row r="32" spans="1:5" ht="18" customHeight="1">
      <c r="A32" s="947" t="s">
        <v>659</v>
      </c>
      <c r="B32" s="1005"/>
      <c r="C32" s="1012"/>
      <c r="D32" s="1005"/>
      <c r="E32" s="1013"/>
    </row>
    <row r="33" spans="1:5" ht="18" customHeight="1" thickBot="1">
      <c r="A33" s="948" t="s">
        <v>660</v>
      </c>
      <c r="B33" s="1007">
        <v>2</v>
      </c>
      <c r="C33" s="1016">
        <v>40965.75</v>
      </c>
      <c r="D33" s="1007">
        <v>1</v>
      </c>
      <c r="E33" s="1017">
        <v>12637.64</v>
      </c>
    </row>
    <row r="34" spans="1:5" ht="18" customHeight="1" thickBot="1">
      <c r="A34" s="949" t="s">
        <v>144</v>
      </c>
      <c r="B34" s="1008">
        <f>SUM(B5:B33)</f>
        <v>16038</v>
      </c>
      <c r="C34" s="1018">
        <f>SUM(C5:C33)</f>
        <v>120859789.98000003</v>
      </c>
      <c r="D34" s="1009">
        <f>SUM(D5:D33)</f>
        <v>17381</v>
      </c>
      <c r="E34" s="1019">
        <f>SUM(E5:E33)</f>
        <v>121696866.71000001</v>
      </c>
    </row>
  </sheetData>
  <mergeCells count="3">
    <mergeCell ref="B3:C3"/>
    <mergeCell ref="D3:E3"/>
    <mergeCell ref="A3:A4"/>
  </mergeCells>
  <pageMargins left="0.75" right="0.75" top="1" bottom="1" header="0" footer="0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zoomScaleNormal="100" workbookViewId="0"/>
  </sheetViews>
  <sheetFormatPr baseColWidth="10" defaultRowHeight="12.75"/>
  <cols>
    <col min="1" max="1" width="30.42578125" style="8" customWidth="1"/>
    <col min="2" max="2" width="12.85546875" style="8" customWidth="1"/>
    <col min="3" max="3" width="12.42578125" style="8" customWidth="1"/>
    <col min="4" max="4" width="2.28515625" style="8" customWidth="1"/>
    <col min="5" max="5" width="11.28515625" style="8" customWidth="1"/>
    <col min="6" max="8" width="11.42578125" style="8"/>
    <col min="9" max="9" width="12.7109375" style="8" bestFit="1" customWidth="1"/>
    <col min="10" max="10" width="11.42578125" style="8"/>
    <col min="11" max="11" width="11.7109375" style="8" bestFit="1" customWidth="1"/>
    <col min="12" max="256" width="11.42578125" style="8"/>
    <col min="257" max="257" width="30.42578125" style="8" customWidth="1"/>
    <col min="258" max="258" width="16.42578125" style="8" customWidth="1"/>
    <col min="259" max="259" width="13.85546875" style="8" customWidth="1"/>
    <col min="260" max="260" width="4.7109375" style="8" customWidth="1"/>
    <col min="261" max="512" width="11.42578125" style="8"/>
    <col min="513" max="513" width="30.42578125" style="8" customWidth="1"/>
    <col min="514" max="514" width="16.42578125" style="8" customWidth="1"/>
    <col min="515" max="515" width="13.85546875" style="8" customWidth="1"/>
    <col min="516" max="516" width="4.7109375" style="8" customWidth="1"/>
    <col min="517" max="768" width="11.42578125" style="8"/>
    <col min="769" max="769" width="30.42578125" style="8" customWidth="1"/>
    <col min="770" max="770" width="16.42578125" style="8" customWidth="1"/>
    <col min="771" max="771" width="13.85546875" style="8" customWidth="1"/>
    <col min="772" max="772" width="4.7109375" style="8" customWidth="1"/>
    <col min="773" max="1024" width="11.42578125" style="8"/>
    <col min="1025" max="1025" width="30.42578125" style="8" customWidth="1"/>
    <col min="1026" max="1026" width="16.42578125" style="8" customWidth="1"/>
    <col min="1027" max="1027" width="13.85546875" style="8" customWidth="1"/>
    <col min="1028" max="1028" width="4.7109375" style="8" customWidth="1"/>
    <col min="1029" max="1280" width="11.42578125" style="8"/>
    <col min="1281" max="1281" width="30.42578125" style="8" customWidth="1"/>
    <col min="1282" max="1282" width="16.42578125" style="8" customWidth="1"/>
    <col min="1283" max="1283" width="13.85546875" style="8" customWidth="1"/>
    <col min="1284" max="1284" width="4.7109375" style="8" customWidth="1"/>
    <col min="1285" max="1536" width="11.42578125" style="8"/>
    <col min="1537" max="1537" width="30.42578125" style="8" customWidth="1"/>
    <col min="1538" max="1538" width="16.42578125" style="8" customWidth="1"/>
    <col min="1539" max="1539" width="13.85546875" style="8" customWidth="1"/>
    <col min="1540" max="1540" width="4.7109375" style="8" customWidth="1"/>
    <col min="1541" max="1792" width="11.42578125" style="8"/>
    <col min="1793" max="1793" width="30.42578125" style="8" customWidth="1"/>
    <col min="1794" max="1794" width="16.42578125" style="8" customWidth="1"/>
    <col min="1795" max="1795" width="13.85546875" style="8" customWidth="1"/>
    <col min="1796" max="1796" width="4.7109375" style="8" customWidth="1"/>
    <col min="1797" max="2048" width="11.42578125" style="8"/>
    <col min="2049" max="2049" width="30.42578125" style="8" customWidth="1"/>
    <col min="2050" max="2050" width="16.42578125" style="8" customWidth="1"/>
    <col min="2051" max="2051" width="13.85546875" style="8" customWidth="1"/>
    <col min="2052" max="2052" width="4.7109375" style="8" customWidth="1"/>
    <col min="2053" max="2304" width="11.42578125" style="8"/>
    <col min="2305" max="2305" width="30.42578125" style="8" customWidth="1"/>
    <col min="2306" max="2306" width="16.42578125" style="8" customWidth="1"/>
    <col min="2307" max="2307" width="13.85546875" style="8" customWidth="1"/>
    <col min="2308" max="2308" width="4.7109375" style="8" customWidth="1"/>
    <col min="2309" max="2560" width="11.42578125" style="8"/>
    <col min="2561" max="2561" width="30.42578125" style="8" customWidth="1"/>
    <col min="2562" max="2562" width="16.42578125" style="8" customWidth="1"/>
    <col min="2563" max="2563" width="13.85546875" style="8" customWidth="1"/>
    <col min="2564" max="2564" width="4.7109375" style="8" customWidth="1"/>
    <col min="2565" max="2816" width="11.42578125" style="8"/>
    <col min="2817" max="2817" width="30.42578125" style="8" customWidth="1"/>
    <col min="2818" max="2818" width="16.42578125" style="8" customWidth="1"/>
    <col min="2819" max="2819" width="13.85546875" style="8" customWidth="1"/>
    <col min="2820" max="2820" width="4.7109375" style="8" customWidth="1"/>
    <col min="2821" max="3072" width="11.42578125" style="8"/>
    <col min="3073" max="3073" width="30.42578125" style="8" customWidth="1"/>
    <col min="3074" max="3074" width="16.42578125" style="8" customWidth="1"/>
    <col min="3075" max="3075" width="13.85546875" style="8" customWidth="1"/>
    <col min="3076" max="3076" width="4.7109375" style="8" customWidth="1"/>
    <col min="3077" max="3328" width="11.42578125" style="8"/>
    <col min="3329" max="3329" width="30.42578125" style="8" customWidth="1"/>
    <col min="3330" max="3330" width="16.42578125" style="8" customWidth="1"/>
    <col min="3331" max="3331" width="13.85546875" style="8" customWidth="1"/>
    <col min="3332" max="3332" width="4.7109375" style="8" customWidth="1"/>
    <col min="3333" max="3584" width="11.42578125" style="8"/>
    <col min="3585" max="3585" width="30.42578125" style="8" customWidth="1"/>
    <col min="3586" max="3586" width="16.42578125" style="8" customWidth="1"/>
    <col min="3587" max="3587" width="13.85546875" style="8" customWidth="1"/>
    <col min="3588" max="3588" width="4.7109375" style="8" customWidth="1"/>
    <col min="3589" max="3840" width="11.42578125" style="8"/>
    <col min="3841" max="3841" width="30.42578125" style="8" customWidth="1"/>
    <col min="3842" max="3842" width="16.42578125" style="8" customWidth="1"/>
    <col min="3843" max="3843" width="13.85546875" style="8" customWidth="1"/>
    <col min="3844" max="3844" width="4.7109375" style="8" customWidth="1"/>
    <col min="3845" max="4096" width="11.42578125" style="8"/>
    <col min="4097" max="4097" width="30.42578125" style="8" customWidth="1"/>
    <col min="4098" max="4098" width="16.42578125" style="8" customWidth="1"/>
    <col min="4099" max="4099" width="13.85546875" style="8" customWidth="1"/>
    <col min="4100" max="4100" width="4.7109375" style="8" customWidth="1"/>
    <col min="4101" max="4352" width="11.42578125" style="8"/>
    <col min="4353" max="4353" width="30.42578125" style="8" customWidth="1"/>
    <col min="4354" max="4354" width="16.42578125" style="8" customWidth="1"/>
    <col min="4355" max="4355" width="13.85546875" style="8" customWidth="1"/>
    <col min="4356" max="4356" width="4.7109375" style="8" customWidth="1"/>
    <col min="4357" max="4608" width="11.42578125" style="8"/>
    <col min="4609" max="4609" width="30.42578125" style="8" customWidth="1"/>
    <col min="4610" max="4610" width="16.42578125" style="8" customWidth="1"/>
    <col min="4611" max="4611" width="13.85546875" style="8" customWidth="1"/>
    <col min="4612" max="4612" width="4.7109375" style="8" customWidth="1"/>
    <col min="4613" max="4864" width="11.42578125" style="8"/>
    <col min="4865" max="4865" width="30.42578125" style="8" customWidth="1"/>
    <col min="4866" max="4866" width="16.42578125" style="8" customWidth="1"/>
    <col min="4867" max="4867" width="13.85546875" style="8" customWidth="1"/>
    <col min="4868" max="4868" width="4.7109375" style="8" customWidth="1"/>
    <col min="4869" max="5120" width="11.42578125" style="8"/>
    <col min="5121" max="5121" width="30.42578125" style="8" customWidth="1"/>
    <col min="5122" max="5122" width="16.42578125" style="8" customWidth="1"/>
    <col min="5123" max="5123" width="13.85546875" style="8" customWidth="1"/>
    <col min="5124" max="5124" width="4.7109375" style="8" customWidth="1"/>
    <col min="5125" max="5376" width="11.42578125" style="8"/>
    <col min="5377" max="5377" width="30.42578125" style="8" customWidth="1"/>
    <col min="5378" max="5378" width="16.42578125" style="8" customWidth="1"/>
    <col min="5379" max="5379" width="13.85546875" style="8" customWidth="1"/>
    <col min="5380" max="5380" width="4.7109375" style="8" customWidth="1"/>
    <col min="5381" max="5632" width="11.42578125" style="8"/>
    <col min="5633" max="5633" width="30.42578125" style="8" customWidth="1"/>
    <col min="5634" max="5634" width="16.42578125" style="8" customWidth="1"/>
    <col min="5635" max="5635" width="13.85546875" style="8" customWidth="1"/>
    <col min="5636" max="5636" width="4.7109375" style="8" customWidth="1"/>
    <col min="5637" max="5888" width="11.42578125" style="8"/>
    <col min="5889" max="5889" width="30.42578125" style="8" customWidth="1"/>
    <col min="5890" max="5890" width="16.42578125" style="8" customWidth="1"/>
    <col min="5891" max="5891" width="13.85546875" style="8" customWidth="1"/>
    <col min="5892" max="5892" width="4.7109375" style="8" customWidth="1"/>
    <col min="5893" max="6144" width="11.42578125" style="8"/>
    <col min="6145" max="6145" width="30.42578125" style="8" customWidth="1"/>
    <col min="6146" max="6146" width="16.42578125" style="8" customWidth="1"/>
    <col min="6147" max="6147" width="13.85546875" style="8" customWidth="1"/>
    <col min="6148" max="6148" width="4.7109375" style="8" customWidth="1"/>
    <col min="6149" max="6400" width="11.42578125" style="8"/>
    <col min="6401" max="6401" width="30.42578125" style="8" customWidth="1"/>
    <col min="6402" max="6402" width="16.42578125" style="8" customWidth="1"/>
    <col min="6403" max="6403" width="13.85546875" style="8" customWidth="1"/>
    <col min="6404" max="6404" width="4.7109375" style="8" customWidth="1"/>
    <col min="6405" max="6656" width="11.42578125" style="8"/>
    <col min="6657" max="6657" width="30.42578125" style="8" customWidth="1"/>
    <col min="6658" max="6658" width="16.42578125" style="8" customWidth="1"/>
    <col min="6659" max="6659" width="13.85546875" style="8" customWidth="1"/>
    <col min="6660" max="6660" width="4.7109375" style="8" customWidth="1"/>
    <col min="6661" max="6912" width="11.42578125" style="8"/>
    <col min="6913" max="6913" width="30.42578125" style="8" customWidth="1"/>
    <col min="6914" max="6914" width="16.42578125" style="8" customWidth="1"/>
    <col min="6915" max="6915" width="13.85546875" style="8" customWidth="1"/>
    <col min="6916" max="6916" width="4.7109375" style="8" customWidth="1"/>
    <col min="6917" max="7168" width="11.42578125" style="8"/>
    <col min="7169" max="7169" width="30.42578125" style="8" customWidth="1"/>
    <col min="7170" max="7170" width="16.42578125" style="8" customWidth="1"/>
    <col min="7171" max="7171" width="13.85546875" style="8" customWidth="1"/>
    <col min="7172" max="7172" width="4.7109375" style="8" customWidth="1"/>
    <col min="7173" max="7424" width="11.42578125" style="8"/>
    <col min="7425" max="7425" width="30.42578125" style="8" customWidth="1"/>
    <col min="7426" max="7426" width="16.42578125" style="8" customWidth="1"/>
    <col min="7427" max="7427" width="13.85546875" style="8" customWidth="1"/>
    <col min="7428" max="7428" width="4.7109375" style="8" customWidth="1"/>
    <col min="7429" max="7680" width="11.42578125" style="8"/>
    <col min="7681" max="7681" width="30.42578125" style="8" customWidth="1"/>
    <col min="7682" max="7682" width="16.42578125" style="8" customWidth="1"/>
    <col min="7683" max="7683" width="13.85546875" style="8" customWidth="1"/>
    <col min="7684" max="7684" width="4.7109375" style="8" customWidth="1"/>
    <col min="7685" max="7936" width="11.42578125" style="8"/>
    <col min="7937" max="7937" width="30.42578125" style="8" customWidth="1"/>
    <col min="7938" max="7938" width="16.42578125" style="8" customWidth="1"/>
    <col min="7939" max="7939" width="13.85546875" style="8" customWidth="1"/>
    <col min="7940" max="7940" width="4.7109375" style="8" customWidth="1"/>
    <col min="7941" max="8192" width="11.42578125" style="8"/>
    <col min="8193" max="8193" width="30.42578125" style="8" customWidth="1"/>
    <col min="8194" max="8194" width="16.42578125" style="8" customWidth="1"/>
    <col min="8195" max="8195" width="13.85546875" style="8" customWidth="1"/>
    <col min="8196" max="8196" width="4.7109375" style="8" customWidth="1"/>
    <col min="8197" max="8448" width="11.42578125" style="8"/>
    <col min="8449" max="8449" width="30.42578125" style="8" customWidth="1"/>
    <col min="8450" max="8450" width="16.42578125" style="8" customWidth="1"/>
    <col min="8451" max="8451" width="13.85546875" style="8" customWidth="1"/>
    <col min="8452" max="8452" width="4.7109375" style="8" customWidth="1"/>
    <col min="8453" max="8704" width="11.42578125" style="8"/>
    <col min="8705" max="8705" width="30.42578125" style="8" customWidth="1"/>
    <col min="8706" max="8706" width="16.42578125" style="8" customWidth="1"/>
    <col min="8707" max="8707" width="13.85546875" style="8" customWidth="1"/>
    <col min="8708" max="8708" width="4.7109375" style="8" customWidth="1"/>
    <col min="8709" max="8960" width="11.42578125" style="8"/>
    <col min="8961" max="8961" width="30.42578125" style="8" customWidth="1"/>
    <col min="8962" max="8962" width="16.42578125" style="8" customWidth="1"/>
    <col min="8963" max="8963" width="13.85546875" style="8" customWidth="1"/>
    <col min="8964" max="8964" width="4.7109375" style="8" customWidth="1"/>
    <col min="8965" max="9216" width="11.42578125" style="8"/>
    <col min="9217" max="9217" width="30.42578125" style="8" customWidth="1"/>
    <col min="9218" max="9218" width="16.42578125" style="8" customWidth="1"/>
    <col min="9219" max="9219" width="13.85546875" style="8" customWidth="1"/>
    <col min="9220" max="9220" width="4.7109375" style="8" customWidth="1"/>
    <col min="9221" max="9472" width="11.42578125" style="8"/>
    <col min="9473" max="9473" width="30.42578125" style="8" customWidth="1"/>
    <col min="9474" max="9474" width="16.42578125" style="8" customWidth="1"/>
    <col min="9475" max="9475" width="13.85546875" style="8" customWidth="1"/>
    <col min="9476" max="9476" width="4.7109375" style="8" customWidth="1"/>
    <col min="9477" max="9728" width="11.42578125" style="8"/>
    <col min="9729" max="9729" width="30.42578125" style="8" customWidth="1"/>
    <col min="9730" max="9730" width="16.42578125" style="8" customWidth="1"/>
    <col min="9731" max="9731" width="13.85546875" style="8" customWidth="1"/>
    <col min="9732" max="9732" width="4.7109375" style="8" customWidth="1"/>
    <col min="9733" max="9984" width="11.42578125" style="8"/>
    <col min="9985" max="9985" width="30.42578125" style="8" customWidth="1"/>
    <col min="9986" max="9986" width="16.42578125" style="8" customWidth="1"/>
    <col min="9987" max="9987" width="13.85546875" style="8" customWidth="1"/>
    <col min="9988" max="9988" width="4.7109375" style="8" customWidth="1"/>
    <col min="9989" max="10240" width="11.42578125" style="8"/>
    <col min="10241" max="10241" width="30.42578125" style="8" customWidth="1"/>
    <col min="10242" max="10242" width="16.42578125" style="8" customWidth="1"/>
    <col min="10243" max="10243" width="13.85546875" style="8" customWidth="1"/>
    <col min="10244" max="10244" width="4.7109375" style="8" customWidth="1"/>
    <col min="10245" max="10496" width="11.42578125" style="8"/>
    <col min="10497" max="10497" width="30.42578125" style="8" customWidth="1"/>
    <col min="10498" max="10498" width="16.42578125" style="8" customWidth="1"/>
    <col min="10499" max="10499" width="13.85546875" style="8" customWidth="1"/>
    <col min="10500" max="10500" width="4.7109375" style="8" customWidth="1"/>
    <col min="10501" max="10752" width="11.42578125" style="8"/>
    <col min="10753" max="10753" width="30.42578125" style="8" customWidth="1"/>
    <col min="10754" max="10754" width="16.42578125" style="8" customWidth="1"/>
    <col min="10755" max="10755" width="13.85546875" style="8" customWidth="1"/>
    <col min="10756" max="10756" width="4.7109375" style="8" customWidth="1"/>
    <col min="10757" max="11008" width="11.42578125" style="8"/>
    <col min="11009" max="11009" width="30.42578125" style="8" customWidth="1"/>
    <col min="11010" max="11010" width="16.42578125" style="8" customWidth="1"/>
    <col min="11011" max="11011" width="13.85546875" style="8" customWidth="1"/>
    <col min="11012" max="11012" width="4.7109375" style="8" customWidth="1"/>
    <col min="11013" max="11264" width="11.42578125" style="8"/>
    <col min="11265" max="11265" width="30.42578125" style="8" customWidth="1"/>
    <col min="11266" max="11266" width="16.42578125" style="8" customWidth="1"/>
    <col min="11267" max="11267" width="13.85546875" style="8" customWidth="1"/>
    <col min="11268" max="11268" width="4.7109375" style="8" customWidth="1"/>
    <col min="11269" max="11520" width="11.42578125" style="8"/>
    <col min="11521" max="11521" width="30.42578125" style="8" customWidth="1"/>
    <col min="11522" max="11522" width="16.42578125" style="8" customWidth="1"/>
    <col min="11523" max="11523" width="13.85546875" style="8" customWidth="1"/>
    <col min="11524" max="11524" width="4.7109375" style="8" customWidth="1"/>
    <col min="11525" max="11776" width="11.42578125" style="8"/>
    <col min="11777" max="11777" width="30.42578125" style="8" customWidth="1"/>
    <col min="11778" max="11778" width="16.42578125" style="8" customWidth="1"/>
    <col min="11779" max="11779" width="13.85546875" style="8" customWidth="1"/>
    <col min="11780" max="11780" width="4.7109375" style="8" customWidth="1"/>
    <col min="11781" max="12032" width="11.42578125" style="8"/>
    <col min="12033" max="12033" width="30.42578125" style="8" customWidth="1"/>
    <col min="12034" max="12034" width="16.42578125" style="8" customWidth="1"/>
    <col min="12035" max="12035" width="13.85546875" style="8" customWidth="1"/>
    <col min="12036" max="12036" width="4.7109375" style="8" customWidth="1"/>
    <col min="12037" max="12288" width="11.42578125" style="8"/>
    <col min="12289" max="12289" width="30.42578125" style="8" customWidth="1"/>
    <col min="12290" max="12290" width="16.42578125" style="8" customWidth="1"/>
    <col min="12291" max="12291" width="13.85546875" style="8" customWidth="1"/>
    <col min="12292" max="12292" width="4.7109375" style="8" customWidth="1"/>
    <col min="12293" max="12544" width="11.42578125" style="8"/>
    <col min="12545" max="12545" width="30.42578125" style="8" customWidth="1"/>
    <col min="12546" max="12546" width="16.42578125" style="8" customWidth="1"/>
    <col min="12547" max="12547" width="13.85546875" style="8" customWidth="1"/>
    <col min="12548" max="12548" width="4.7109375" style="8" customWidth="1"/>
    <col min="12549" max="12800" width="11.42578125" style="8"/>
    <col min="12801" max="12801" width="30.42578125" style="8" customWidth="1"/>
    <col min="12802" max="12802" width="16.42578125" style="8" customWidth="1"/>
    <col min="12803" max="12803" width="13.85546875" style="8" customWidth="1"/>
    <col min="12804" max="12804" width="4.7109375" style="8" customWidth="1"/>
    <col min="12805" max="13056" width="11.42578125" style="8"/>
    <col min="13057" max="13057" width="30.42578125" style="8" customWidth="1"/>
    <col min="13058" max="13058" width="16.42578125" style="8" customWidth="1"/>
    <col min="13059" max="13059" width="13.85546875" style="8" customWidth="1"/>
    <col min="13060" max="13060" width="4.7109375" style="8" customWidth="1"/>
    <col min="13061" max="13312" width="11.42578125" style="8"/>
    <col min="13313" max="13313" width="30.42578125" style="8" customWidth="1"/>
    <col min="13314" max="13314" width="16.42578125" style="8" customWidth="1"/>
    <col min="13315" max="13315" width="13.85546875" style="8" customWidth="1"/>
    <col min="13316" max="13316" width="4.7109375" style="8" customWidth="1"/>
    <col min="13317" max="13568" width="11.42578125" style="8"/>
    <col min="13569" max="13569" width="30.42578125" style="8" customWidth="1"/>
    <col min="13570" max="13570" width="16.42578125" style="8" customWidth="1"/>
    <col min="13571" max="13571" width="13.85546875" style="8" customWidth="1"/>
    <col min="13572" max="13572" width="4.7109375" style="8" customWidth="1"/>
    <col min="13573" max="13824" width="11.42578125" style="8"/>
    <col min="13825" max="13825" width="30.42578125" style="8" customWidth="1"/>
    <col min="13826" max="13826" width="16.42578125" style="8" customWidth="1"/>
    <col min="13827" max="13827" width="13.85546875" style="8" customWidth="1"/>
    <col min="13828" max="13828" width="4.7109375" style="8" customWidth="1"/>
    <col min="13829" max="14080" width="11.42578125" style="8"/>
    <col min="14081" max="14081" width="30.42578125" style="8" customWidth="1"/>
    <col min="14082" max="14082" width="16.42578125" style="8" customWidth="1"/>
    <col min="14083" max="14083" width="13.85546875" style="8" customWidth="1"/>
    <col min="14084" max="14084" width="4.7109375" style="8" customWidth="1"/>
    <col min="14085" max="14336" width="11.42578125" style="8"/>
    <col min="14337" max="14337" width="30.42578125" style="8" customWidth="1"/>
    <col min="14338" max="14338" width="16.42578125" style="8" customWidth="1"/>
    <col min="14339" max="14339" width="13.85546875" style="8" customWidth="1"/>
    <col min="14340" max="14340" width="4.7109375" style="8" customWidth="1"/>
    <col min="14341" max="14592" width="11.42578125" style="8"/>
    <col min="14593" max="14593" width="30.42578125" style="8" customWidth="1"/>
    <col min="14594" max="14594" width="16.42578125" style="8" customWidth="1"/>
    <col min="14595" max="14595" width="13.85546875" style="8" customWidth="1"/>
    <col min="14596" max="14596" width="4.7109375" style="8" customWidth="1"/>
    <col min="14597" max="14848" width="11.42578125" style="8"/>
    <col min="14849" max="14849" width="30.42578125" style="8" customWidth="1"/>
    <col min="14850" max="14850" width="16.42578125" style="8" customWidth="1"/>
    <col min="14851" max="14851" width="13.85546875" style="8" customWidth="1"/>
    <col min="14852" max="14852" width="4.7109375" style="8" customWidth="1"/>
    <col min="14853" max="15104" width="11.42578125" style="8"/>
    <col min="15105" max="15105" width="30.42578125" style="8" customWidth="1"/>
    <col min="15106" max="15106" width="16.42578125" style="8" customWidth="1"/>
    <col min="15107" max="15107" width="13.85546875" style="8" customWidth="1"/>
    <col min="15108" max="15108" width="4.7109375" style="8" customWidth="1"/>
    <col min="15109" max="15360" width="11.42578125" style="8"/>
    <col min="15361" max="15361" width="30.42578125" style="8" customWidth="1"/>
    <col min="15362" max="15362" width="16.42578125" style="8" customWidth="1"/>
    <col min="15363" max="15363" width="13.85546875" style="8" customWidth="1"/>
    <col min="15364" max="15364" width="4.7109375" style="8" customWidth="1"/>
    <col min="15365" max="15616" width="11.42578125" style="8"/>
    <col min="15617" max="15617" width="30.42578125" style="8" customWidth="1"/>
    <col min="15618" max="15618" width="16.42578125" style="8" customWidth="1"/>
    <col min="15619" max="15619" width="13.85546875" style="8" customWidth="1"/>
    <col min="15620" max="15620" width="4.7109375" style="8" customWidth="1"/>
    <col min="15621" max="15872" width="11.42578125" style="8"/>
    <col min="15873" max="15873" width="30.42578125" style="8" customWidth="1"/>
    <col min="15874" max="15874" width="16.42578125" style="8" customWidth="1"/>
    <col min="15875" max="15875" width="13.85546875" style="8" customWidth="1"/>
    <col min="15876" max="15876" width="4.7109375" style="8" customWidth="1"/>
    <col min="15877" max="16128" width="11.42578125" style="8"/>
    <col min="16129" max="16129" width="30.42578125" style="8" customWidth="1"/>
    <col min="16130" max="16130" width="16.42578125" style="8" customWidth="1"/>
    <col min="16131" max="16131" width="13.85546875" style="8" customWidth="1"/>
    <col min="16132" max="16132" width="4.7109375" style="8" customWidth="1"/>
    <col min="16133" max="16384" width="11.42578125" style="8"/>
  </cols>
  <sheetData>
    <row r="1" spans="1:11" s="6" customFormat="1" ht="45" customHeight="1">
      <c r="A1" s="11" t="s">
        <v>711</v>
      </c>
      <c r="B1" s="11"/>
      <c r="C1" s="11"/>
      <c r="D1" s="11"/>
      <c r="E1" s="11"/>
      <c r="F1" s="11"/>
    </row>
    <row r="2" spans="1:11" s="6" customFormat="1" ht="12" customHeight="1" thickBot="1">
      <c r="A2" s="165"/>
      <c r="B2" s="165"/>
    </row>
    <row r="3" spans="1:11" s="6" customFormat="1" ht="19.899999999999999" customHeight="1" thickBot="1">
      <c r="B3" s="672">
        <v>2017</v>
      </c>
      <c r="C3" s="618">
        <v>2018</v>
      </c>
      <c r="D3" s="4"/>
      <c r="E3" s="1126" t="s">
        <v>640</v>
      </c>
      <c r="F3" s="1089"/>
    </row>
    <row r="4" spans="1:11" s="6" customFormat="1" ht="27" customHeight="1" thickBot="1">
      <c r="A4" s="167"/>
      <c r="B4" s="619" t="s">
        <v>466</v>
      </c>
      <c r="C4" s="619" t="s">
        <v>466</v>
      </c>
      <c r="E4" s="677" t="s">
        <v>466</v>
      </c>
      <c r="F4" s="678" t="s">
        <v>38</v>
      </c>
    </row>
    <row r="5" spans="1:11" ht="18" customHeight="1">
      <c r="A5" s="168" t="s">
        <v>312</v>
      </c>
      <c r="B5" s="410">
        <v>509174.54</v>
      </c>
      <c r="C5" s="410">
        <v>529582.64</v>
      </c>
      <c r="D5" s="60"/>
      <c r="E5" s="416">
        <f>C5-B5</f>
        <v>20408.100000000035</v>
      </c>
      <c r="F5" s="679">
        <f>(C5-B5)/B5</f>
        <v>4.0080755019683501E-2</v>
      </c>
    </row>
    <row r="6" spans="1:11" ht="18" customHeight="1" thickBot="1">
      <c r="A6" s="169" t="s">
        <v>313</v>
      </c>
      <c r="B6" s="411">
        <v>1964.7750000000001</v>
      </c>
      <c r="C6" s="411"/>
      <c r="D6" s="60"/>
      <c r="E6" s="828">
        <f>C6-B6</f>
        <v>-1964.7750000000001</v>
      </c>
      <c r="F6" s="680">
        <f>(C6-B6)/B6</f>
        <v>-1</v>
      </c>
    </row>
    <row r="7" spans="1:11" ht="18" customHeight="1" thickBot="1">
      <c r="A7" s="673" t="s">
        <v>591</v>
      </c>
      <c r="B7" s="674">
        <f>SUM(B5:B6)</f>
        <v>511139.315</v>
      </c>
      <c r="C7" s="674">
        <f>SUM(C5:C6)</f>
        <v>529582.64</v>
      </c>
      <c r="D7" s="60"/>
      <c r="E7" s="829">
        <f>C7-B7</f>
        <v>18443.325000000012</v>
      </c>
      <c r="F7" s="681">
        <f>(C7-B7)/B7</f>
        <v>3.6082775201903637E-2</v>
      </c>
    </row>
    <row r="8" spans="1:11" s="413" customFormat="1" ht="14.25" customHeight="1" thickBot="1">
      <c r="A8"/>
      <c r="B8"/>
      <c r="C8"/>
      <c r="D8"/>
      <c r="E8" s="830"/>
      <c r="F8" s="682"/>
    </row>
    <row r="9" spans="1:11" s="413" customFormat="1" ht="18" customHeight="1" thickBot="1">
      <c r="A9" s="168" t="s">
        <v>695</v>
      </c>
      <c r="B9" s="414">
        <v>128694.49212000001</v>
      </c>
      <c r="C9" s="416">
        <v>11481.54</v>
      </c>
      <c r="D9" s="415"/>
      <c r="E9" s="416">
        <f>C9-B9</f>
        <v>-117212.95212</v>
      </c>
      <c r="F9" s="679">
        <f>(C9-B9)/B9</f>
        <v>-0.9107845268988346</v>
      </c>
    </row>
    <row r="10" spans="1:11" s="413" customFormat="1" ht="18" customHeight="1" thickBot="1">
      <c r="A10" s="673" t="s">
        <v>592</v>
      </c>
      <c r="B10" s="675">
        <f>+B9</f>
        <v>128694.49212000001</v>
      </c>
      <c r="C10" s="674">
        <f>C9</f>
        <v>11481.54</v>
      </c>
      <c r="D10" s="415"/>
      <c r="E10" s="829">
        <f>C10-B10</f>
        <v>-117212.95212</v>
      </c>
      <c r="F10" s="681">
        <f>(C10-B10)/B10</f>
        <v>-0.9107845268988346</v>
      </c>
    </row>
    <row r="11" spans="1:11" ht="18" customHeight="1" thickBot="1">
      <c r="A11"/>
      <c r="B11" s="347"/>
      <c r="C11" s="347"/>
      <c r="D11"/>
      <c r="E11" s="830"/>
      <c r="F11" s="682"/>
    </row>
    <row r="12" spans="1:11" ht="18" customHeight="1">
      <c r="A12" s="168" t="s">
        <v>132</v>
      </c>
      <c r="B12" s="410">
        <v>889110.08852999983</v>
      </c>
      <c r="C12" s="410">
        <v>969917.6003500002</v>
      </c>
      <c r="D12" s="60"/>
      <c r="E12" s="416">
        <f t="shared" ref="E12:E17" si="0">C12-B12</f>
        <v>80807.511820000364</v>
      </c>
      <c r="F12" s="679">
        <f t="shared" ref="F12:F17" si="1">(C12-B12)/B12</f>
        <v>9.0885833894430959E-2</v>
      </c>
    </row>
    <row r="13" spans="1:11" ht="18" customHeight="1">
      <c r="A13" s="170" t="s">
        <v>314</v>
      </c>
      <c r="B13" s="412">
        <v>-37957.881199999996</v>
      </c>
      <c r="C13" s="412">
        <v>-35373.247320000002</v>
      </c>
      <c r="D13" s="60"/>
      <c r="E13" s="831">
        <f t="shared" si="0"/>
        <v>2584.633879999994</v>
      </c>
      <c r="F13" s="683">
        <f t="shared" si="1"/>
        <v>-6.8092153679009726E-2</v>
      </c>
      <c r="J13" s="981"/>
    </row>
    <row r="14" spans="1:11" ht="18" customHeight="1">
      <c r="A14" s="170" t="s">
        <v>315</v>
      </c>
      <c r="B14" s="412">
        <v>6430.708160000001</v>
      </c>
      <c r="C14" s="412">
        <v>5840.2314800000004</v>
      </c>
      <c r="D14" s="60"/>
      <c r="E14" s="831">
        <f t="shared" si="0"/>
        <v>-590.47668000000067</v>
      </c>
      <c r="F14" s="683">
        <f t="shared" si="1"/>
        <v>-9.182140835948005E-2</v>
      </c>
      <c r="I14" s="981"/>
      <c r="J14" s="981"/>
      <c r="K14" s="982"/>
    </row>
    <row r="15" spans="1:11" ht="18" customHeight="1">
      <c r="A15" s="170" t="s">
        <v>316</v>
      </c>
      <c r="B15" s="412">
        <v>133151.77244</v>
      </c>
      <c r="C15" s="412">
        <v>69378.695709999985</v>
      </c>
      <c r="D15" s="60"/>
      <c r="E15" s="831">
        <f t="shared" si="0"/>
        <v>-63773.076730000015</v>
      </c>
      <c r="F15" s="683">
        <f>(C15-B15)/B15</f>
        <v>-0.47895026526017165</v>
      </c>
      <c r="I15" s="981"/>
      <c r="J15" s="981"/>
      <c r="K15" s="982"/>
    </row>
    <row r="16" spans="1:11" ht="18" customHeight="1" thickBot="1">
      <c r="A16" s="171" t="s">
        <v>317</v>
      </c>
      <c r="B16" s="411">
        <v>12235.117400000001</v>
      </c>
      <c r="C16" s="411">
        <v>12532.26777</v>
      </c>
      <c r="D16" s="60"/>
      <c r="E16" s="828">
        <f t="shared" si="0"/>
        <v>297.15036999999938</v>
      </c>
      <c r="F16" s="680">
        <f t="shared" si="1"/>
        <v>2.4286679096352549E-2</v>
      </c>
      <c r="I16" s="982"/>
      <c r="J16" s="982"/>
      <c r="K16" s="982"/>
    </row>
    <row r="17" spans="1:6" ht="18" customHeight="1" thickBot="1">
      <c r="A17" s="673" t="s">
        <v>104</v>
      </c>
      <c r="B17" s="676">
        <f>SUM(B12:B16)</f>
        <v>1002969.8053299999</v>
      </c>
      <c r="C17" s="676">
        <f>SUM(C12:C16)</f>
        <v>1022295.5479900002</v>
      </c>
      <c r="D17" s="60"/>
      <c r="E17" s="829">
        <f t="shared" si="0"/>
        <v>19325.742660000338</v>
      </c>
      <c r="F17" s="681">
        <f t="shared" si="1"/>
        <v>1.9268518909840691E-2</v>
      </c>
    </row>
    <row r="18" spans="1:6">
      <c r="E18" s="172"/>
      <c r="F18" s="172"/>
    </row>
    <row r="19" spans="1:6" ht="17.25" customHeight="1">
      <c r="A19" s="388"/>
      <c r="B19" s="172"/>
      <c r="C19" s="172"/>
    </row>
    <row r="20" spans="1:6">
      <c r="A20" s="389"/>
      <c r="B20" s="172"/>
      <c r="C20" s="172"/>
    </row>
  </sheetData>
  <mergeCells count="1">
    <mergeCell ref="E3:F3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/>
  </sheetViews>
  <sheetFormatPr baseColWidth="10" defaultRowHeight="15"/>
  <cols>
    <col min="1" max="1" width="38.5703125" customWidth="1"/>
    <col min="2" max="4" width="11.7109375" customWidth="1"/>
    <col min="257" max="257" width="42" bestFit="1" customWidth="1"/>
    <col min="258" max="260" width="12.7109375" customWidth="1"/>
    <col min="513" max="513" width="42" bestFit="1" customWidth="1"/>
    <col min="514" max="516" width="12.7109375" customWidth="1"/>
    <col min="769" max="769" width="42" bestFit="1" customWidth="1"/>
    <col min="770" max="772" width="12.7109375" customWidth="1"/>
    <col min="1025" max="1025" width="42" bestFit="1" customWidth="1"/>
    <col min="1026" max="1028" width="12.7109375" customWidth="1"/>
    <col min="1281" max="1281" width="42" bestFit="1" customWidth="1"/>
    <col min="1282" max="1284" width="12.7109375" customWidth="1"/>
    <col min="1537" max="1537" width="42" bestFit="1" customWidth="1"/>
    <col min="1538" max="1540" width="12.7109375" customWidth="1"/>
    <col min="1793" max="1793" width="42" bestFit="1" customWidth="1"/>
    <col min="1794" max="1796" width="12.7109375" customWidth="1"/>
    <col min="2049" max="2049" width="42" bestFit="1" customWidth="1"/>
    <col min="2050" max="2052" width="12.7109375" customWidth="1"/>
    <col min="2305" max="2305" width="42" bestFit="1" customWidth="1"/>
    <col min="2306" max="2308" width="12.7109375" customWidth="1"/>
    <col min="2561" max="2561" width="42" bestFit="1" customWidth="1"/>
    <col min="2562" max="2564" width="12.7109375" customWidth="1"/>
    <col min="2817" max="2817" width="42" bestFit="1" customWidth="1"/>
    <col min="2818" max="2820" width="12.7109375" customWidth="1"/>
    <col min="3073" max="3073" width="42" bestFit="1" customWidth="1"/>
    <col min="3074" max="3076" width="12.7109375" customWidth="1"/>
    <col min="3329" max="3329" width="42" bestFit="1" customWidth="1"/>
    <col min="3330" max="3332" width="12.7109375" customWidth="1"/>
    <col min="3585" max="3585" width="42" bestFit="1" customWidth="1"/>
    <col min="3586" max="3588" width="12.7109375" customWidth="1"/>
    <col min="3841" max="3841" width="42" bestFit="1" customWidth="1"/>
    <col min="3842" max="3844" width="12.7109375" customWidth="1"/>
    <col min="4097" max="4097" width="42" bestFit="1" customWidth="1"/>
    <col min="4098" max="4100" width="12.7109375" customWidth="1"/>
    <col min="4353" max="4353" width="42" bestFit="1" customWidth="1"/>
    <col min="4354" max="4356" width="12.7109375" customWidth="1"/>
    <col min="4609" max="4609" width="42" bestFit="1" customWidth="1"/>
    <col min="4610" max="4612" width="12.7109375" customWidth="1"/>
    <col min="4865" max="4865" width="42" bestFit="1" customWidth="1"/>
    <col min="4866" max="4868" width="12.7109375" customWidth="1"/>
    <col min="5121" max="5121" width="42" bestFit="1" customWidth="1"/>
    <col min="5122" max="5124" width="12.7109375" customWidth="1"/>
    <col min="5377" max="5377" width="42" bestFit="1" customWidth="1"/>
    <col min="5378" max="5380" width="12.7109375" customWidth="1"/>
    <col min="5633" max="5633" width="42" bestFit="1" customWidth="1"/>
    <col min="5634" max="5636" width="12.7109375" customWidth="1"/>
    <col min="5889" max="5889" width="42" bestFit="1" customWidth="1"/>
    <col min="5890" max="5892" width="12.7109375" customWidth="1"/>
    <col min="6145" max="6145" width="42" bestFit="1" customWidth="1"/>
    <col min="6146" max="6148" width="12.7109375" customWidth="1"/>
    <col min="6401" max="6401" width="42" bestFit="1" customWidth="1"/>
    <col min="6402" max="6404" width="12.7109375" customWidth="1"/>
    <col min="6657" max="6657" width="42" bestFit="1" customWidth="1"/>
    <col min="6658" max="6660" width="12.7109375" customWidth="1"/>
    <col min="6913" max="6913" width="42" bestFit="1" customWidth="1"/>
    <col min="6914" max="6916" width="12.7109375" customWidth="1"/>
    <col min="7169" max="7169" width="42" bestFit="1" customWidth="1"/>
    <col min="7170" max="7172" width="12.7109375" customWidth="1"/>
    <col min="7425" max="7425" width="42" bestFit="1" customWidth="1"/>
    <col min="7426" max="7428" width="12.7109375" customWidth="1"/>
    <col min="7681" max="7681" width="42" bestFit="1" customWidth="1"/>
    <col min="7682" max="7684" width="12.7109375" customWidth="1"/>
    <col min="7937" max="7937" width="42" bestFit="1" customWidth="1"/>
    <col min="7938" max="7940" width="12.7109375" customWidth="1"/>
    <col min="8193" max="8193" width="42" bestFit="1" customWidth="1"/>
    <col min="8194" max="8196" width="12.7109375" customWidth="1"/>
    <col min="8449" max="8449" width="42" bestFit="1" customWidth="1"/>
    <col min="8450" max="8452" width="12.7109375" customWidth="1"/>
    <col min="8705" max="8705" width="42" bestFit="1" customWidth="1"/>
    <col min="8706" max="8708" width="12.7109375" customWidth="1"/>
    <col min="8961" max="8961" width="42" bestFit="1" customWidth="1"/>
    <col min="8962" max="8964" width="12.7109375" customWidth="1"/>
    <col min="9217" max="9217" width="42" bestFit="1" customWidth="1"/>
    <col min="9218" max="9220" width="12.7109375" customWidth="1"/>
    <col min="9473" max="9473" width="42" bestFit="1" customWidth="1"/>
    <col min="9474" max="9476" width="12.7109375" customWidth="1"/>
    <col min="9729" max="9729" width="42" bestFit="1" customWidth="1"/>
    <col min="9730" max="9732" width="12.7109375" customWidth="1"/>
    <col min="9985" max="9985" width="42" bestFit="1" customWidth="1"/>
    <col min="9986" max="9988" width="12.7109375" customWidth="1"/>
    <col min="10241" max="10241" width="42" bestFit="1" customWidth="1"/>
    <col min="10242" max="10244" width="12.7109375" customWidth="1"/>
    <col min="10497" max="10497" width="42" bestFit="1" customWidth="1"/>
    <col min="10498" max="10500" width="12.7109375" customWidth="1"/>
    <col min="10753" max="10753" width="42" bestFit="1" customWidth="1"/>
    <col min="10754" max="10756" width="12.7109375" customWidth="1"/>
    <col min="11009" max="11009" width="42" bestFit="1" customWidth="1"/>
    <col min="11010" max="11012" width="12.7109375" customWidth="1"/>
    <col min="11265" max="11265" width="42" bestFit="1" customWidth="1"/>
    <col min="11266" max="11268" width="12.7109375" customWidth="1"/>
    <col min="11521" max="11521" width="42" bestFit="1" customWidth="1"/>
    <col min="11522" max="11524" width="12.7109375" customWidth="1"/>
    <col min="11777" max="11777" width="42" bestFit="1" customWidth="1"/>
    <col min="11778" max="11780" width="12.7109375" customWidth="1"/>
    <col min="12033" max="12033" width="42" bestFit="1" customWidth="1"/>
    <col min="12034" max="12036" width="12.7109375" customWidth="1"/>
    <col min="12289" max="12289" width="42" bestFit="1" customWidth="1"/>
    <col min="12290" max="12292" width="12.7109375" customWidth="1"/>
    <col min="12545" max="12545" width="42" bestFit="1" customWidth="1"/>
    <col min="12546" max="12548" width="12.7109375" customWidth="1"/>
    <col min="12801" max="12801" width="42" bestFit="1" customWidth="1"/>
    <col min="12802" max="12804" width="12.7109375" customWidth="1"/>
    <col min="13057" max="13057" width="42" bestFit="1" customWidth="1"/>
    <col min="13058" max="13060" width="12.7109375" customWidth="1"/>
    <col min="13313" max="13313" width="42" bestFit="1" customWidth="1"/>
    <col min="13314" max="13316" width="12.7109375" customWidth="1"/>
    <col min="13569" max="13569" width="42" bestFit="1" customWidth="1"/>
    <col min="13570" max="13572" width="12.7109375" customWidth="1"/>
    <col min="13825" max="13825" width="42" bestFit="1" customWidth="1"/>
    <col min="13826" max="13828" width="12.7109375" customWidth="1"/>
    <col min="14081" max="14081" width="42" bestFit="1" customWidth="1"/>
    <col min="14082" max="14084" width="12.7109375" customWidth="1"/>
    <col min="14337" max="14337" width="42" bestFit="1" customWidth="1"/>
    <col min="14338" max="14340" width="12.7109375" customWidth="1"/>
    <col min="14593" max="14593" width="42" bestFit="1" customWidth="1"/>
    <col min="14594" max="14596" width="12.7109375" customWidth="1"/>
    <col min="14849" max="14849" width="42" bestFit="1" customWidth="1"/>
    <col min="14850" max="14852" width="12.7109375" customWidth="1"/>
    <col min="15105" max="15105" width="42" bestFit="1" customWidth="1"/>
    <col min="15106" max="15108" width="12.7109375" customWidth="1"/>
    <col min="15361" max="15361" width="42" bestFit="1" customWidth="1"/>
    <col min="15362" max="15364" width="12.7109375" customWidth="1"/>
    <col min="15617" max="15617" width="42" bestFit="1" customWidth="1"/>
    <col min="15618" max="15620" width="12.7109375" customWidth="1"/>
    <col min="15873" max="15873" width="42" bestFit="1" customWidth="1"/>
    <col min="15874" max="15876" width="12.7109375" customWidth="1"/>
    <col min="16129" max="16129" width="42" bestFit="1" customWidth="1"/>
    <col min="16130" max="16132" width="12.7109375" customWidth="1"/>
  </cols>
  <sheetData>
    <row r="1" spans="1:7" s="6" customFormat="1" ht="55.15" customHeight="1">
      <c r="A1" s="11" t="s">
        <v>712</v>
      </c>
      <c r="B1" s="11"/>
      <c r="C1" s="11"/>
      <c r="D1" s="11"/>
      <c r="E1" s="11"/>
      <c r="F1" s="173"/>
      <c r="G1" s="173"/>
    </row>
    <row r="2" spans="1:7" ht="15.75" thickBot="1"/>
    <row r="3" spans="1:7" s="6" customFormat="1" ht="19.899999999999999" customHeight="1" thickBot="1">
      <c r="A3" s="175"/>
      <c r="B3" s="684" t="s">
        <v>367</v>
      </c>
      <c r="C3" s="684" t="s">
        <v>368</v>
      </c>
      <c r="D3" s="684" t="s">
        <v>281</v>
      </c>
    </row>
    <row r="4" spans="1:7" s="176" customFormat="1" ht="19.899999999999999" customHeight="1">
      <c r="A4" s="691" t="s">
        <v>384</v>
      </c>
      <c r="B4" s="268">
        <v>167</v>
      </c>
      <c r="C4" s="269">
        <v>93</v>
      </c>
      <c r="D4" s="274">
        <f>+B4+C4</f>
        <v>260</v>
      </c>
    </row>
    <row r="5" spans="1:7" s="176" customFormat="1" ht="19.899999999999999" customHeight="1">
      <c r="A5" s="692" t="s">
        <v>385</v>
      </c>
      <c r="B5" s="270">
        <v>47</v>
      </c>
      <c r="C5" s="271">
        <v>12</v>
      </c>
      <c r="D5" s="275">
        <f>+B5+C5</f>
        <v>59</v>
      </c>
    </row>
    <row r="6" spans="1:7" s="176" customFormat="1" ht="19.899999999999999" customHeight="1">
      <c r="A6" s="692" t="s">
        <v>386</v>
      </c>
      <c r="B6" s="270">
        <v>4</v>
      </c>
      <c r="C6" s="271">
        <v>3</v>
      </c>
      <c r="D6" s="275">
        <f>+B6+C6</f>
        <v>7</v>
      </c>
    </row>
    <row r="7" spans="1:7" s="176" customFormat="1" ht="19.899999999999999" customHeight="1" thickBot="1">
      <c r="A7" s="693" t="s">
        <v>387</v>
      </c>
      <c r="B7" s="272">
        <v>5</v>
      </c>
      <c r="C7" s="273">
        <v>4</v>
      </c>
      <c r="D7" s="276">
        <f>+B7+C7</f>
        <v>9</v>
      </c>
    </row>
    <row r="8" spans="1:7" s="6" customFormat="1" ht="19.899999999999999" customHeight="1" thickBot="1">
      <c r="A8" s="685" t="s">
        <v>281</v>
      </c>
      <c r="B8" s="686">
        <f>SUM(B4:B7)</f>
        <v>223</v>
      </c>
      <c r="C8" s="687">
        <f>SUM(C4:C7)</f>
        <v>112</v>
      </c>
      <c r="D8" s="686">
        <f>SUM(D4:D7)</f>
        <v>335</v>
      </c>
    </row>
    <row r="9" spans="1:7" ht="19.899999999999999" customHeight="1"/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baseColWidth="10" defaultRowHeight="15"/>
  <cols>
    <col min="1" max="1" width="22.7109375" customWidth="1"/>
    <col min="2" max="2" width="66.28515625" customWidth="1"/>
    <col min="3" max="3" width="11.5703125" style="182" customWidth="1"/>
    <col min="257" max="257" width="22.7109375" customWidth="1"/>
    <col min="258" max="258" width="66.28515625" customWidth="1"/>
    <col min="259" max="259" width="11.5703125" customWidth="1"/>
    <col min="513" max="513" width="22.7109375" customWidth="1"/>
    <col min="514" max="514" width="66.28515625" customWidth="1"/>
    <col min="515" max="515" width="11.5703125" customWidth="1"/>
    <col min="769" max="769" width="22.7109375" customWidth="1"/>
    <col min="770" max="770" width="66.28515625" customWidth="1"/>
    <col min="771" max="771" width="11.5703125" customWidth="1"/>
    <col min="1025" max="1025" width="22.7109375" customWidth="1"/>
    <col min="1026" max="1026" width="66.28515625" customWidth="1"/>
    <col min="1027" max="1027" width="11.5703125" customWidth="1"/>
    <col min="1281" max="1281" width="22.7109375" customWidth="1"/>
    <col min="1282" max="1282" width="66.28515625" customWidth="1"/>
    <col min="1283" max="1283" width="11.5703125" customWidth="1"/>
    <col min="1537" max="1537" width="22.7109375" customWidth="1"/>
    <col min="1538" max="1538" width="66.28515625" customWidth="1"/>
    <col min="1539" max="1539" width="11.5703125" customWidth="1"/>
    <col min="1793" max="1793" width="22.7109375" customWidth="1"/>
    <col min="1794" max="1794" width="66.28515625" customWidth="1"/>
    <col min="1795" max="1795" width="11.5703125" customWidth="1"/>
    <col min="2049" max="2049" width="22.7109375" customWidth="1"/>
    <col min="2050" max="2050" width="66.28515625" customWidth="1"/>
    <col min="2051" max="2051" width="11.5703125" customWidth="1"/>
    <col min="2305" max="2305" width="22.7109375" customWidth="1"/>
    <col min="2306" max="2306" width="66.28515625" customWidth="1"/>
    <col min="2307" max="2307" width="11.5703125" customWidth="1"/>
    <col min="2561" max="2561" width="22.7109375" customWidth="1"/>
    <col min="2562" max="2562" width="66.28515625" customWidth="1"/>
    <col min="2563" max="2563" width="11.5703125" customWidth="1"/>
    <col min="2817" max="2817" width="22.7109375" customWidth="1"/>
    <col min="2818" max="2818" width="66.28515625" customWidth="1"/>
    <col min="2819" max="2819" width="11.5703125" customWidth="1"/>
    <col min="3073" max="3073" width="22.7109375" customWidth="1"/>
    <col min="3074" max="3074" width="66.28515625" customWidth="1"/>
    <col min="3075" max="3075" width="11.5703125" customWidth="1"/>
    <col min="3329" max="3329" width="22.7109375" customWidth="1"/>
    <col min="3330" max="3330" width="66.28515625" customWidth="1"/>
    <col min="3331" max="3331" width="11.5703125" customWidth="1"/>
    <col min="3585" max="3585" width="22.7109375" customWidth="1"/>
    <col min="3586" max="3586" width="66.28515625" customWidth="1"/>
    <col min="3587" max="3587" width="11.5703125" customWidth="1"/>
    <col min="3841" max="3841" width="22.7109375" customWidth="1"/>
    <col min="3842" max="3842" width="66.28515625" customWidth="1"/>
    <col min="3843" max="3843" width="11.5703125" customWidth="1"/>
    <col min="4097" max="4097" width="22.7109375" customWidth="1"/>
    <col min="4098" max="4098" width="66.28515625" customWidth="1"/>
    <col min="4099" max="4099" width="11.5703125" customWidth="1"/>
    <col min="4353" max="4353" width="22.7109375" customWidth="1"/>
    <col min="4354" max="4354" width="66.28515625" customWidth="1"/>
    <col min="4355" max="4355" width="11.5703125" customWidth="1"/>
    <col min="4609" max="4609" width="22.7109375" customWidth="1"/>
    <col min="4610" max="4610" width="66.28515625" customWidth="1"/>
    <col min="4611" max="4611" width="11.5703125" customWidth="1"/>
    <col min="4865" max="4865" width="22.7109375" customWidth="1"/>
    <col min="4866" max="4866" width="66.28515625" customWidth="1"/>
    <col min="4867" max="4867" width="11.5703125" customWidth="1"/>
    <col min="5121" max="5121" width="22.7109375" customWidth="1"/>
    <col min="5122" max="5122" width="66.28515625" customWidth="1"/>
    <col min="5123" max="5123" width="11.5703125" customWidth="1"/>
    <col min="5377" max="5377" width="22.7109375" customWidth="1"/>
    <col min="5378" max="5378" width="66.28515625" customWidth="1"/>
    <col min="5379" max="5379" width="11.5703125" customWidth="1"/>
    <col min="5633" max="5633" width="22.7109375" customWidth="1"/>
    <col min="5634" max="5634" width="66.28515625" customWidth="1"/>
    <col min="5635" max="5635" width="11.5703125" customWidth="1"/>
    <col min="5889" max="5889" width="22.7109375" customWidth="1"/>
    <col min="5890" max="5890" width="66.28515625" customWidth="1"/>
    <col min="5891" max="5891" width="11.5703125" customWidth="1"/>
    <col min="6145" max="6145" width="22.7109375" customWidth="1"/>
    <col min="6146" max="6146" width="66.28515625" customWidth="1"/>
    <col min="6147" max="6147" width="11.5703125" customWidth="1"/>
    <col min="6401" max="6401" width="22.7109375" customWidth="1"/>
    <col min="6402" max="6402" width="66.28515625" customWidth="1"/>
    <col min="6403" max="6403" width="11.5703125" customWidth="1"/>
    <col min="6657" max="6657" width="22.7109375" customWidth="1"/>
    <col min="6658" max="6658" width="66.28515625" customWidth="1"/>
    <col min="6659" max="6659" width="11.5703125" customWidth="1"/>
    <col min="6913" max="6913" width="22.7109375" customWidth="1"/>
    <col min="6914" max="6914" width="66.28515625" customWidth="1"/>
    <col min="6915" max="6915" width="11.5703125" customWidth="1"/>
    <col min="7169" max="7169" width="22.7109375" customWidth="1"/>
    <col min="7170" max="7170" width="66.28515625" customWidth="1"/>
    <col min="7171" max="7171" width="11.5703125" customWidth="1"/>
    <col min="7425" max="7425" width="22.7109375" customWidth="1"/>
    <col min="7426" max="7426" width="66.28515625" customWidth="1"/>
    <col min="7427" max="7427" width="11.5703125" customWidth="1"/>
    <col min="7681" max="7681" width="22.7109375" customWidth="1"/>
    <col min="7682" max="7682" width="66.28515625" customWidth="1"/>
    <col min="7683" max="7683" width="11.5703125" customWidth="1"/>
    <col min="7937" max="7937" width="22.7109375" customWidth="1"/>
    <col min="7938" max="7938" width="66.28515625" customWidth="1"/>
    <col min="7939" max="7939" width="11.5703125" customWidth="1"/>
    <col min="8193" max="8193" width="22.7109375" customWidth="1"/>
    <col min="8194" max="8194" width="66.28515625" customWidth="1"/>
    <col min="8195" max="8195" width="11.5703125" customWidth="1"/>
    <col min="8449" max="8449" width="22.7109375" customWidth="1"/>
    <col min="8450" max="8450" width="66.28515625" customWidth="1"/>
    <col min="8451" max="8451" width="11.5703125" customWidth="1"/>
    <col min="8705" max="8705" width="22.7109375" customWidth="1"/>
    <col min="8706" max="8706" width="66.28515625" customWidth="1"/>
    <col min="8707" max="8707" width="11.5703125" customWidth="1"/>
    <col min="8961" max="8961" width="22.7109375" customWidth="1"/>
    <col min="8962" max="8962" width="66.28515625" customWidth="1"/>
    <col min="8963" max="8963" width="11.5703125" customWidth="1"/>
    <col min="9217" max="9217" width="22.7109375" customWidth="1"/>
    <col min="9218" max="9218" width="66.28515625" customWidth="1"/>
    <col min="9219" max="9219" width="11.5703125" customWidth="1"/>
    <col min="9473" max="9473" width="22.7109375" customWidth="1"/>
    <col min="9474" max="9474" width="66.28515625" customWidth="1"/>
    <col min="9475" max="9475" width="11.5703125" customWidth="1"/>
    <col min="9729" max="9729" width="22.7109375" customWidth="1"/>
    <col min="9730" max="9730" width="66.28515625" customWidth="1"/>
    <col min="9731" max="9731" width="11.5703125" customWidth="1"/>
    <col min="9985" max="9985" width="22.7109375" customWidth="1"/>
    <col min="9986" max="9986" width="66.28515625" customWidth="1"/>
    <col min="9987" max="9987" width="11.5703125" customWidth="1"/>
    <col min="10241" max="10241" width="22.7109375" customWidth="1"/>
    <col min="10242" max="10242" width="66.28515625" customWidth="1"/>
    <col min="10243" max="10243" width="11.5703125" customWidth="1"/>
    <col min="10497" max="10497" width="22.7109375" customWidth="1"/>
    <col min="10498" max="10498" width="66.28515625" customWidth="1"/>
    <col min="10499" max="10499" width="11.5703125" customWidth="1"/>
    <col min="10753" max="10753" width="22.7109375" customWidth="1"/>
    <col min="10754" max="10754" width="66.28515625" customWidth="1"/>
    <col min="10755" max="10755" width="11.5703125" customWidth="1"/>
    <col min="11009" max="11009" width="22.7109375" customWidth="1"/>
    <col min="11010" max="11010" width="66.28515625" customWidth="1"/>
    <col min="11011" max="11011" width="11.5703125" customWidth="1"/>
    <col min="11265" max="11265" width="22.7109375" customWidth="1"/>
    <col min="11266" max="11266" width="66.28515625" customWidth="1"/>
    <col min="11267" max="11267" width="11.5703125" customWidth="1"/>
    <col min="11521" max="11521" width="22.7109375" customWidth="1"/>
    <col min="11522" max="11522" width="66.28515625" customWidth="1"/>
    <col min="11523" max="11523" width="11.5703125" customWidth="1"/>
    <col min="11777" max="11777" width="22.7109375" customWidth="1"/>
    <col min="11778" max="11778" width="66.28515625" customWidth="1"/>
    <col min="11779" max="11779" width="11.5703125" customWidth="1"/>
    <col min="12033" max="12033" width="22.7109375" customWidth="1"/>
    <col min="12034" max="12034" width="66.28515625" customWidth="1"/>
    <col min="12035" max="12035" width="11.5703125" customWidth="1"/>
    <col min="12289" max="12289" width="22.7109375" customWidth="1"/>
    <col min="12290" max="12290" width="66.28515625" customWidth="1"/>
    <col min="12291" max="12291" width="11.5703125" customWidth="1"/>
    <col min="12545" max="12545" width="22.7109375" customWidth="1"/>
    <col min="12546" max="12546" width="66.28515625" customWidth="1"/>
    <col min="12547" max="12547" width="11.5703125" customWidth="1"/>
    <col min="12801" max="12801" width="22.7109375" customWidth="1"/>
    <col min="12802" max="12802" width="66.28515625" customWidth="1"/>
    <col min="12803" max="12803" width="11.5703125" customWidth="1"/>
    <col min="13057" max="13057" width="22.7109375" customWidth="1"/>
    <col min="13058" max="13058" width="66.28515625" customWidth="1"/>
    <col min="13059" max="13059" width="11.5703125" customWidth="1"/>
    <col min="13313" max="13313" width="22.7109375" customWidth="1"/>
    <col min="13314" max="13314" width="66.28515625" customWidth="1"/>
    <col min="13315" max="13315" width="11.5703125" customWidth="1"/>
    <col min="13569" max="13569" width="22.7109375" customWidth="1"/>
    <col min="13570" max="13570" width="66.28515625" customWidth="1"/>
    <col min="13571" max="13571" width="11.5703125" customWidth="1"/>
    <col min="13825" max="13825" width="22.7109375" customWidth="1"/>
    <col min="13826" max="13826" width="66.28515625" customWidth="1"/>
    <col min="13827" max="13827" width="11.5703125" customWidth="1"/>
    <col min="14081" max="14081" width="22.7109375" customWidth="1"/>
    <col min="14082" max="14082" width="66.28515625" customWidth="1"/>
    <col min="14083" max="14083" width="11.5703125" customWidth="1"/>
    <col min="14337" max="14337" width="22.7109375" customWidth="1"/>
    <col min="14338" max="14338" width="66.28515625" customWidth="1"/>
    <col min="14339" max="14339" width="11.5703125" customWidth="1"/>
    <col min="14593" max="14593" width="22.7109375" customWidth="1"/>
    <col min="14594" max="14594" width="66.28515625" customWidth="1"/>
    <col min="14595" max="14595" width="11.5703125" customWidth="1"/>
    <col min="14849" max="14849" width="22.7109375" customWidth="1"/>
    <col min="14850" max="14850" width="66.28515625" customWidth="1"/>
    <col min="14851" max="14851" width="11.5703125" customWidth="1"/>
    <col min="15105" max="15105" width="22.7109375" customWidth="1"/>
    <col min="15106" max="15106" width="66.28515625" customWidth="1"/>
    <col min="15107" max="15107" width="11.5703125" customWidth="1"/>
    <col min="15361" max="15361" width="22.7109375" customWidth="1"/>
    <col min="15362" max="15362" width="66.28515625" customWidth="1"/>
    <col min="15363" max="15363" width="11.5703125" customWidth="1"/>
    <col min="15617" max="15617" width="22.7109375" customWidth="1"/>
    <col min="15618" max="15618" width="66.28515625" customWidth="1"/>
    <col min="15619" max="15619" width="11.5703125" customWidth="1"/>
    <col min="15873" max="15873" width="22.7109375" customWidth="1"/>
    <col min="15874" max="15874" width="66.28515625" customWidth="1"/>
    <col min="15875" max="15875" width="11.5703125" customWidth="1"/>
    <col min="16129" max="16129" width="22.7109375" customWidth="1"/>
    <col min="16130" max="16130" width="66.28515625" customWidth="1"/>
    <col min="16131" max="16131" width="11.5703125" customWidth="1"/>
  </cols>
  <sheetData>
    <row r="1" spans="1:8" s="6" customFormat="1" ht="55.15" customHeight="1">
      <c r="A1" s="11" t="s">
        <v>713</v>
      </c>
      <c r="B1" s="11"/>
      <c r="C1" s="11"/>
      <c r="D1" s="173"/>
      <c r="E1" s="173"/>
      <c r="F1" s="173"/>
      <c r="G1" s="173"/>
      <c r="H1" s="173"/>
    </row>
    <row r="2" spans="1:8" s="6" customFormat="1" ht="15.95" customHeight="1">
      <c r="A2" s="165"/>
      <c r="B2" s="165"/>
      <c r="C2" s="165"/>
      <c r="D2" s="173"/>
      <c r="E2" s="173"/>
      <c r="F2" s="173"/>
      <c r="G2" s="173"/>
      <c r="H2" s="173"/>
    </row>
    <row r="3" spans="1:8">
      <c r="A3" s="198" t="s">
        <v>356</v>
      </c>
      <c r="B3" s="198" t="s">
        <v>357</v>
      </c>
      <c r="C3" s="199" t="s">
        <v>358</v>
      </c>
    </row>
    <row r="4" spans="1:8" s="179" customFormat="1" ht="40.15" customHeight="1">
      <c r="A4" s="177" t="s">
        <v>318</v>
      </c>
      <c r="B4" s="177" t="s">
        <v>319</v>
      </c>
      <c r="C4" s="178">
        <v>36341</v>
      </c>
    </row>
    <row r="5" spans="1:8" s="179" customFormat="1" ht="45" customHeight="1">
      <c r="A5" s="180" t="s">
        <v>320</v>
      </c>
      <c r="B5" s="177" t="s">
        <v>321</v>
      </c>
      <c r="C5" s="181">
        <v>38737</v>
      </c>
    </row>
    <row r="6" spans="1:8" s="179" customFormat="1" ht="45" customHeight="1">
      <c r="A6" s="180" t="s">
        <v>322</v>
      </c>
      <c r="B6" s="177" t="s">
        <v>323</v>
      </c>
      <c r="C6" s="181">
        <v>38883</v>
      </c>
    </row>
    <row r="7" spans="1:8" s="179" customFormat="1" ht="40.15" customHeight="1">
      <c r="A7" s="177" t="s">
        <v>324</v>
      </c>
      <c r="B7" s="177" t="s">
        <v>325</v>
      </c>
      <c r="C7" s="178">
        <v>39010</v>
      </c>
    </row>
    <row r="8" spans="1:8" s="179" customFormat="1" ht="40.15" customHeight="1">
      <c r="A8" s="180" t="s">
        <v>324</v>
      </c>
      <c r="B8" s="177" t="s">
        <v>326</v>
      </c>
      <c r="C8" s="181">
        <v>39127</v>
      </c>
    </row>
    <row r="9" spans="1:8" s="179" customFormat="1" ht="40.15" customHeight="1">
      <c r="A9" s="180" t="s">
        <v>327</v>
      </c>
      <c r="B9" s="177" t="s">
        <v>328</v>
      </c>
      <c r="C9" s="181">
        <v>39128</v>
      </c>
    </row>
    <row r="10" spans="1:8" s="179" customFormat="1" ht="48" customHeight="1">
      <c r="A10" s="177" t="s">
        <v>329</v>
      </c>
      <c r="B10" s="177" t="s">
        <v>330</v>
      </c>
      <c r="C10" s="178">
        <v>39164</v>
      </c>
    </row>
    <row r="11" spans="1:8" s="179" customFormat="1" ht="40.15" customHeight="1">
      <c r="A11" s="177" t="s">
        <v>331</v>
      </c>
      <c r="B11" s="177" t="s">
        <v>332</v>
      </c>
      <c r="C11" s="178">
        <v>39232</v>
      </c>
    </row>
    <row r="12" spans="1:8" s="179" customFormat="1" ht="48" customHeight="1">
      <c r="A12" s="180" t="s">
        <v>329</v>
      </c>
      <c r="B12" s="177" t="s">
        <v>333</v>
      </c>
      <c r="C12" s="181">
        <v>40308</v>
      </c>
    </row>
    <row r="13" spans="1:8" s="179" customFormat="1" ht="40.15" customHeight="1">
      <c r="A13" s="177" t="s">
        <v>334</v>
      </c>
      <c r="B13" s="177" t="s">
        <v>335</v>
      </c>
      <c r="C13" s="178">
        <v>40337</v>
      </c>
    </row>
    <row r="14" spans="1:8" s="179" customFormat="1" ht="40.15" customHeight="1">
      <c r="A14" s="180" t="s">
        <v>336</v>
      </c>
      <c r="B14" s="177" t="s">
        <v>337</v>
      </c>
      <c r="C14" s="181">
        <v>40637</v>
      </c>
    </row>
    <row r="15" spans="1:8" s="179" customFormat="1" ht="45" customHeight="1">
      <c r="A15" s="180" t="s">
        <v>322</v>
      </c>
      <c r="B15" s="177" t="s">
        <v>338</v>
      </c>
      <c r="C15" s="181">
        <v>40688</v>
      </c>
    </row>
    <row r="16" spans="1:8" s="179" customFormat="1" ht="45" customHeight="1">
      <c r="A16" s="177" t="s">
        <v>322</v>
      </c>
      <c r="B16" s="177" t="s">
        <v>362</v>
      </c>
      <c r="C16" s="178">
        <v>40688</v>
      </c>
    </row>
    <row r="17" spans="1:3" s="179" customFormat="1" ht="45" customHeight="1">
      <c r="A17" s="180" t="s">
        <v>339</v>
      </c>
      <c r="B17" s="177" t="s">
        <v>340</v>
      </c>
      <c r="C17" s="181">
        <v>40695</v>
      </c>
    </row>
    <row r="18" spans="1:3" s="179" customFormat="1" ht="40.15" customHeight="1">
      <c r="A18" s="177" t="s">
        <v>341</v>
      </c>
      <c r="B18" s="177" t="s">
        <v>342</v>
      </c>
      <c r="C18" s="178">
        <v>41032</v>
      </c>
    </row>
    <row r="19" spans="1:3" s="179" customFormat="1" ht="40.15" customHeight="1">
      <c r="A19" s="177" t="s">
        <v>343</v>
      </c>
      <c r="B19" s="177" t="s">
        <v>344</v>
      </c>
      <c r="C19" s="178">
        <v>41207</v>
      </c>
    </row>
    <row r="20" spans="1:3" s="179" customFormat="1" ht="40.15" customHeight="1">
      <c r="A20" s="180" t="s">
        <v>324</v>
      </c>
      <c r="B20" s="177" t="s">
        <v>345</v>
      </c>
      <c r="C20" s="181">
        <v>41339</v>
      </c>
    </row>
    <row r="21" spans="1:3" s="179" customFormat="1" ht="30" customHeight="1">
      <c r="A21" s="177" t="s">
        <v>346</v>
      </c>
      <c r="B21" s="177" t="s">
        <v>347</v>
      </c>
      <c r="C21" s="178">
        <v>41485</v>
      </c>
    </row>
    <row r="22" spans="1:3" s="179" customFormat="1" ht="30" customHeight="1">
      <c r="A22" s="180" t="s">
        <v>348</v>
      </c>
      <c r="B22" s="177" t="s">
        <v>349</v>
      </c>
      <c r="C22" s="181">
        <v>41576</v>
      </c>
    </row>
    <row r="23" spans="1:3" s="179" customFormat="1" ht="40.15" customHeight="1">
      <c r="A23" s="180" t="s">
        <v>350</v>
      </c>
      <c r="B23" s="177" t="s">
        <v>351</v>
      </c>
      <c r="C23" s="181">
        <v>41619</v>
      </c>
    </row>
    <row r="24" spans="1:3" s="179" customFormat="1" ht="30" customHeight="1">
      <c r="A24" s="180" t="s">
        <v>359</v>
      </c>
      <c r="B24" s="177" t="s">
        <v>352</v>
      </c>
      <c r="C24" s="181">
        <v>41718</v>
      </c>
    </row>
    <row r="25" spans="1:3" s="179" customFormat="1" ht="30" customHeight="1">
      <c r="A25" s="177" t="s">
        <v>360</v>
      </c>
      <c r="B25" s="177" t="s">
        <v>352</v>
      </c>
      <c r="C25" s="178">
        <v>41719</v>
      </c>
    </row>
    <row r="26" spans="1:3" s="179" customFormat="1" ht="30" customHeight="1">
      <c r="A26" s="177" t="s">
        <v>353</v>
      </c>
      <c r="B26" s="177" t="s">
        <v>354</v>
      </c>
      <c r="C26" s="178">
        <v>42066</v>
      </c>
    </row>
    <row r="27" spans="1:3" s="179" customFormat="1" ht="30" customHeight="1">
      <c r="A27" s="425" t="s">
        <v>361</v>
      </c>
      <c r="B27" s="425" t="s">
        <v>355</v>
      </c>
      <c r="C27" s="426">
        <v>42429</v>
      </c>
    </row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</sheetData>
  <printOptions horizontalCentered="1"/>
  <pageMargins left="0" right="0" top="0.35433070866141736" bottom="0.31496062992125984" header="0" footer="0.19685039370078741"/>
  <pageSetup paperSize="9" orientation="portrait" r:id="rId1"/>
  <headerFooter alignWithMargins="0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/>
  </sheetViews>
  <sheetFormatPr baseColWidth="10" defaultRowHeight="15"/>
  <cols>
    <col min="1" max="1" width="38.28515625" customWidth="1"/>
    <col min="2" max="2" width="11.7109375" customWidth="1"/>
    <col min="3" max="3" width="11.85546875" customWidth="1"/>
    <col min="4" max="4" width="11.28515625" customWidth="1"/>
    <col min="256" max="256" width="9.85546875" customWidth="1"/>
    <col min="257" max="257" width="46.140625" bestFit="1" customWidth="1"/>
    <col min="258" max="260" width="12.7109375" customWidth="1"/>
    <col min="512" max="512" width="9.85546875" customWidth="1"/>
    <col min="513" max="513" width="46.140625" bestFit="1" customWidth="1"/>
    <col min="514" max="516" width="12.7109375" customWidth="1"/>
    <col min="768" max="768" width="9.85546875" customWidth="1"/>
    <col min="769" max="769" width="46.140625" bestFit="1" customWidth="1"/>
    <col min="770" max="772" width="12.7109375" customWidth="1"/>
    <col min="1024" max="1024" width="9.85546875" customWidth="1"/>
    <col min="1025" max="1025" width="46.140625" bestFit="1" customWidth="1"/>
    <col min="1026" max="1028" width="12.7109375" customWidth="1"/>
    <col min="1280" max="1280" width="9.85546875" customWidth="1"/>
    <col min="1281" max="1281" width="46.140625" bestFit="1" customWidth="1"/>
    <col min="1282" max="1284" width="12.7109375" customWidth="1"/>
    <col min="1536" max="1536" width="9.85546875" customWidth="1"/>
    <col min="1537" max="1537" width="46.140625" bestFit="1" customWidth="1"/>
    <col min="1538" max="1540" width="12.7109375" customWidth="1"/>
    <col min="1792" max="1792" width="9.85546875" customWidth="1"/>
    <col min="1793" max="1793" width="46.140625" bestFit="1" customWidth="1"/>
    <col min="1794" max="1796" width="12.7109375" customWidth="1"/>
    <col min="2048" max="2048" width="9.85546875" customWidth="1"/>
    <col min="2049" max="2049" width="46.140625" bestFit="1" customWidth="1"/>
    <col min="2050" max="2052" width="12.7109375" customWidth="1"/>
    <col min="2304" max="2304" width="9.85546875" customWidth="1"/>
    <col min="2305" max="2305" width="46.140625" bestFit="1" customWidth="1"/>
    <col min="2306" max="2308" width="12.7109375" customWidth="1"/>
    <col min="2560" max="2560" width="9.85546875" customWidth="1"/>
    <col min="2561" max="2561" width="46.140625" bestFit="1" customWidth="1"/>
    <col min="2562" max="2564" width="12.7109375" customWidth="1"/>
    <col min="2816" max="2816" width="9.85546875" customWidth="1"/>
    <col min="2817" max="2817" width="46.140625" bestFit="1" customWidth="1"/>
    <col min="2818" max="2820" width="12.7109375" customWidth="1"/>
    <col min="3072" max="3072" width="9.85546875" customWidth="1"/>
    <col min="3073" max="3073" width="46.140625" bestFit="1" customWidth="1"/>
    <col min="3074" max="3076" width="12.7109375" customWidth="1"/>
    <col min="3328" max="3328" width="9.85546875" customWidth="1"/>
    <col min="3329" max="3329" width="46.140625" bestFit="1" customWidth="1"/>
    <col min="3330" max="3332" width="12.7109375" customWidth="1"/>
    <col min="3584" max="3584" width="9.85546875" customWidth="1"/>
    <col min="3585" max="3585" width="46.140625" bestFit="1" customWidth="1"/>
    <col min="3586" max="3588" width="12.7109375" customWidth="1"/>
    <col min="3840" max="3840" width="9.85546875" customWidth="1"/>
    <col min="3841" max="3841" width="46.140625" bestFit="1" customWidth="1"/>
    <col min="3842" max="3844" width="12.7109375" customWidth="1"/>
    <col min="4096" max="4096" width="9.85546875" customWidth="1"/>
    <col min="4097" max="4097" width="46.140625" bestFit="1" customWidth="1"/>
    <col min="4098" max="4100" width="12.7109375" customWidth="1"/>
    <col min="4352" max="4352" width="9.85546875" customWidth="1"/>
    <col min="4353" max="4353" width="46.140625" bestFit="1" customWidth="1"/>
    <col min="4354" max="4356" width="12.7109375" customWidth="1"/>
    <col min="4608" max="4608" width="9.85546875" customWidth="1"/>
    <col min="4609" max="4609" width="46.140625" bestFit="1" customWidth="1"/>
    <col min="4610" max="4612" width="12.7109375" customWidth="1"/>
    <col min="4864" max="4864" width="9.85546875" customWidth="1"/>
    <col min="4865" max="4865" width="46.140625" bestFit="1" customWidth="1"/>
    <col min="4866" max="4868" width="12.7109375" customWidth="1"/>
    <col min="5120" max="5120" width="9.85546875" customWidth="1"/>
    <col min="5121" max="5121" width="46.140625" bestFit="1" customWidth="1"/>
    <col min="5122" max="5124" width="12.7109375" customWidth="1"/>
    <col min="5376" max="5376" width="9.85546875" customWidth="1"/>
    <col min="5377" max="5377" width="46.140625" bestFit="1" customWidth="1"/>
    <col min="5378" max="5380" width="12.7109375" customWidth="1"/>
    <col min="5632" max="5632" width="9.85546875" customWidth="1"/>
    <col min="5633" max="5633" width="46.140625" bestFit="1" customWidth="1"/>
    <col min="5634" max="5636" width="12.7109375" customWidth="1"/>
    <col min="5888" max="5888" width="9.85546875" customWidth="1"/>
    <col min="5889" max="5889" width="46.140625" bestFit="1" customWidth="1"/>
    <col min="5890" max="5892" width="12.7109375" customWidth="1"/>
    <col min="6144" max="6144" width="9.85546875" customWidth="1"/>
    <col min="6145" max="6145" width="46.140625" bestFit="1" customWidth="1"/>
    <col min="6146" max="6148" width="12.7109375" customWidth="1"/>
    <col min="6400" max="6400" width="9.85546875" customWidth="1"/>
    <col min="6401" max="6401" width="46.140625" bestFit="1" customWidth="1"/>
    <col min="6402" max="6404" width="12.7109375" customWidth="1"/>
    <col min="6656" max="6656" width="9.85546875" customWidth="1"/>
    <col min="6657" max="6657" width="46.140625" bestFit="1" customWidth="1"/>
    <col min="6658" max="6660" width="12.7109375" customWidth="1"/>
    <col min="6912" max="6912" width="9.85546875" customWidth="1"/>
    <col min="6913" max="6913" width="46.140625" bestFit="1" customWidth="1"/>
    <col min="6914" max="6916" width="12.7109375" customWidth="1"/>
    <col min="7168" max="7168" width="9.85546875" customWidth="1"/>
    <col min="7169" max="7169" width="46.140625" bestFit="1" customWidth="1"/>
    <col min="7170" max="7172" width="12.7109375" customWidth="1"/>
    <col min="7424" max="7424" width="9.85546875" customWidth="1"/>
    <col min="7425" max="7425" width="46.140625" bestFit="1" customWidth="1"/>
    <col min="7426" max="7428" width="12.7109375" customWidth="1"/>
    <col min="7680" max="7680" width="9.85546875" customWidth="1"/>
    <col min="7681" max="7681" width="46.140625" bestFit="1" customWidth="1"/>
    <col min="7682" max="7684" width="12.7109375" customWidth="1"/>
    <col min="7936" max="7936" width="9.85546875" customWidth="1"/>
    <col min="7937" max="7937" width="46.140625" bestFit="1" customWidth="1"/>
    <col min="7938" max="7940" width="12.7109375" customWidth="1"/>
    <col min="8192" max="8192" width="9.85546875" customWidth="1"/>
    <col min="8193" max="8193" width="46.140625" bestFit="1" customWidth="1"/>
    <col min="8194" max="8196" width="12.7109375" customWidth="1"/>
    <col min="8448" max="8448" width="9.85546875" customWidth="1"/>
    <col min="8449" max="8449" width="46.140625" bestFit="1" customWidth="1"/>
    <col min="8450" max="8452" width="12.7109375" customWidth="1"/>
    <col min="8704" max="8704" width="9.85546875" customWidth="1"/>
    <col min="8705" max="8705" width="46.140625" bestFit="1" customWidth="1"/>
    <col min="8706" max="8708" width="12.7109375" customWidth="1"/>
    <col min="8960" max="8960" width="9.85546875" customWidth="1"/>
    <col min="8961" max="8961" width="46.140625" bestFit="1" customWidth="1"/>
    <col min="8962" max="8964" width="12.7109375" customWidth="1"/>
    <col min="9216" max="9216" width="9.85546875" customWidth="1"/>
    <col min="9217" max="9217" width="46.140625" bestFit="1" customWidth="1"/>
    <col min="9218" max="9220" width="12.7109375" customWidth="1"/>
    <col min="9472" max="9472" width="9.85546875" customWidth="1"/>
    <col min="9473" max="9473" width="46.140625" bestFit="1" customWidth="1"/>
    <col min="9474" max="9476" width="12.7109375" customWidth="1"/>
    <col min="9728" max="9728" width="9.85546875" customWidth="1"/>
    <col min="9729" max="9729" width="46.140625" bestFit="1" customWidth="1"/>
    <col min="9730" max="9732" width="12.7109375" customWidth="1"/>
    <col min="9984" max="9984" width="9.85546875" customWidth="1"/>
    <col min="9985" max="9985" width="46.140625" bestFit="1" customWidth="1"/>
    <col min="9986" max="9988" width="12.7109375" customWidth="1"/>
    <col min="10240" max="10240" width="9.85546875" customWidth="1"/>
    <col min="10241" max="10241" width="46.140625" bestFit="1" customWidth="1"/>
    <col min="10242" max="10244" width="12.7109375" customWidth="1"/>
    <col min="10496" max="10496" width="9.85546875" customWidth="1"/>
    <col min="10497" max="10497" width="46.140625" bestFit="1" customWidth="1"/>
    <col min="10498" max="10500" width="12.7109375" customWidth="1"/>
    <col min="10752" max="10752" width="9.85546875" customWidth="1"/>
    <col min="10753" max="10753" width="46.140625" bestFit="1" customWidth="1"/>
    <col min="10754" max="10756" width="12.7109375" customWidth="1"/>
    <col min="11008" max="11008" width="9.85546875" customWidth="1"/>
    <col min="11009" max="11009" width="46.140625" bestFit="1" customWidth="1"/>
    <col min="11010" max="11012" width="12.7109375" customWidth="1"/>
    <col min="11264" max="11264" width="9.85546875" customWidth="1"/>
    <col min="11265" max="11265" width="46.140625" bestFit="1" customWidth="1"/>
    <col min="11266" max="11268" width="12.7109375" customWidth="1"/>
    <col min="11520" max="11520" width="9.85546875" customWidth="1"/>
    <col min="11521" max="11521" width="46.140625" bestFit="1" customWidth="1"/>
    <col min="11522" max="11524" width="12.7109375" customWidth="1"/>
    <col min="11776" max="11776" width="9.85546875" customWidth="1"/>
    <col min="11777" max="11777" width="46.140625" bestFit="1" customWidth="1"/>
    <col min="11778" max="11780" width="12.7109375" customWidth="1"/>
    <col min="12032" max="12032" width="9.85546875" customWidth="1"/>
    <col min="12033" max="12033" width="46.140625" bestFit="1" customWidth="1"/>
    <col min="12034" max="12036" width="12.7109375" customWidth="1"/>
    <col min="12288" max="12288" width="9.85546875" customWidth="1"/>
    <col min="12289" max="12289" width="46.140625" bestFit="1" customWidth="1"/>
    <col min="12290" max="12292" width="12.7109375" customWidth="1"/>
    <col min="12544" max="12544" width="9.85546875" customWidth="1"/>
    <col min="12545" max="12545" width="46.140625" bestFit="1" customWidth="1"/>
    <col min="12546" max="12548" width="12.7109375" customWidth="1"/>
    <col min="12800" max="12800" width="9.85546875" customWidth="1"/>
    <col min="12801" max="12801" width="46.140625" bestFit="1" customWidth="1"/>
    <col min="12802" max="12804" width="12.7109375" customWidth="1"/>
    <col min="13056" max="13056" width="9.85546875" customWidth="1"/>
    <col min="13057" max="13057" width="46.140625" bestFit="1" customWidth="1"/>
    <col min="13058" max="13060" width="12.7109375" customWidth="1"/>
    <col min="13312" max="13312" width="9.85546875" customWidth="1"/>
    <col min="13313" max="13313" width="46.140625" bestFit="1" customWidth="1"/>
    <col min="13314" max="13316" width="12.7109375" customWidth="1"/>
    <col min="13568" max="13568" width="9.85546875" customWidth="1"/>
    <col min="13569" max="13569" width="46.140625" bestFit="1" customWidth="1"/>
    <col min="13570" max="13572" width="12.7109375" customWidth="1"/>
    <col min="13824" max="13824" width="9.85546875" customWidth="1"/>
    <col min="13825" max="13825" width="46.140625" bestFit="1" customWidth="1"/>
    <col min="13826" max="13828" width="12.7109375" customWidth="1"/>
    <col min="14080" max="14080" width="9.85546875" customWidth="1"/>
    <col min="14081" max="14081" width="46.140625" bestFit="1" customWidth="1"/>
    <col min="14082" max="14084" width="12.7109375" customWidth="1"/>
    <col min="14336" max="14336" width="9.85546875" customWidth="1"/>
    <col min="14337" max="14337" width="46.140625" bestFit="1" customWidth="1"/>
    <col min="14338" max="14340" width="12.7109375" customWidth="1"/>
    <col min="14592" max="14592" width="9.85546875" customWidth="1"/>
    <col min="14593" max="14593" width="46.140625" bestFit="1" customWidth="1"/>
    <col min="14594" max="14596" width="12.7109375" customWidth="1"/>
    <col min="14848" max="14848" width="9.85546875" customWidth="1"/>
    <col min="14849" max="14849" width="46.140625" bestFit="1" customWidth="1"/>
    <col min="14850" max="14852" width="12.7109375" customWidth="1"/>
    <col min="15104" max="15104" width="9.85546875" customWidth="1"/>
    <col min="15105" max="15105" width="46.140625" bestFit="1" customWidth="1"/>
    <col min="15106" max="15108" width="12.7109375" customWidth="1"/>
    <col min="15360" max="15360" width="9.85546875" customWidth="1"/>
    <col min="15361" max="15361" width="46.140625" bestFit="1" customWidth="1"/>
    <col min="15362" max="15364" width="12.7109375" customWidth="1"/>
    <col min="15616" max="15616" width="9.85546875" customWidth="1"/>
    <col min="15617" max="15617" width="46.140625" bestFit="1" customWidth="1"/>
    <col min="15618" max="15620" width="12.7109375" customWidth="1"/>
    <col min="15872" max="15872" width="9.85546875" customWidth="1"/>
    <col min="15873" max="15873" width="46.140625" bestFit="1" customWidth="1"/>
    <col min="15874" max="15876" width="12.7109375" customWidth="1"/>
    <col min="16128" max="16128" width="9.85546875" customWidth="1"/>
    <col min="16129" max="16129" width="46.140625" bestFit="1" customWidth="1"/>
    <col min="16130" max="16132" width="12.7109375" customWidth="1"/>
  </cols>
  <sheetData>
    <row r="1" spans="1:7" s="6" customFormat="1" ht="55.15" customHeight="1">
      <c r="A1" s="11" t="s">
        <v>714</v>
      </c>
      <c r="B1" s="11"/>
      <c r="C1" s="11"/>
      <c r="D1" s="11"/>
      <c r="E1" s="11"/>
      <c r="F1" s="173"/>
      <c r="G1" s="173"/>
    </row>
    <row r="2" spans="1:7" ht="15.75" thickBot="1"/>
    <row r="3" spans="1:7" s="6" customFormat="1" ht="19.899999999999999" customHeight="1" thickBot="1">
      <c r="A3" s="175"/>
      <c r="B3" s="688" t="s">
        <v>367</v>
      </c>
      <c r="C3" s="689" t="s">
        <v>368</v>
      </c>
      <c r="D3" s="688" t="s">
        <v>281</v>
      </c>
    </row>
    <row r="4" spans="1:7" s="176" customFormat="1" ht="19.899999999999999" customHeight="1">
      <c r="A4" s="422" t="s">
        <v>363</v>
      </c>
      <c r="B4" s="268">
        <v>8</v>
      </c>
      <c r="C4" s="269">
        <v>11</v>
      </c>
      <c r="D4" s="419">
        <f>SUM(B4:C4)</f>
        <v>19</v>
      </c>
    </row>
    <row r="5" spans="1:7" s="176" customFormat="1" ht="19.899999999999999" customHeight="1">
      <c r="A5" s="423" t="s">
        <v>364</v>
      </c>
      <c r="B5" s="270">
        <v>8</v>
      </c>
      <c r="C5" s="271">
        <v>4</v>
      </c>
      <c r="D5" s="420">
        <f>SUM(B5:C5)</f>
        <v>12</v>
      </c>
    </row>
    <row r="6" spans="1:7" s="176" customFormat="1" ht="19.899999999999999" customHeight="1">
      <c r="A6" s="423" t="s">
        <v>365</v>
      </c>
      <c r="B6" s="270">
        <v>1</v>
      </c>
      <c r="C6" s="271">
        <v>3</v>
      </c>
      <c r="D6" s="420">
        <f>SUM(B6:C6)</f>
        <v>4</v>
      </c>
    </row>
    <row r="7" spans="1:7" s="176" customFormat="1" ht="19.899999999999999" customHeight="1">
      <c r="A7" s="424" t="s">
        <v>366</v>
      </c>
      <c r="B7" s="272">
        <v>1</v>
      </c>
      <c r="C7" s="273">
        <v>2</v>
      </c>
      <c r="D7" s="420">
        <f>SUM(B7:C7)</f>
        <v>3</v>
      </c>
    </row>
    <row r="8" spans="1:7" s="6" customFormat="1" ht="19.899999999999999" customHeight="1" thickBot="1">
      <c r="A8" s="424" t="s">
        <v>61</v>
      </c>
      <c r="B8" s="272">
        <v>6</v>
      </c>
      <c r="C8" s="273">
        <v>11</v>
      </c>
      <c r="D8" s="421">
        <f>SUM(B8:C8)</f>
        <v>17</v>
      </c>
    </row>
    <row r="9" spans="1:7" ht="19.899999999999999" customHeight="1" thickBot="1">
      <c r="A9" s="685" t="s">
        <v>281</v>
      </c>
      <c r="B9" s="686">
        <f>SUM(B4:B8)</f>
        <v>24</v>
      </c>
      <c r="C9" s="687">
        <f>SUM(C4:C8)</f>
        <v>31</v>
      </c>
      <c r="D9" s="690">
        <f>SUM(D4:D8)</f>
        <v>55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/>
  </sheetViews>
  <sheetFormatPr baseColWidth="10" defaultRowHeight="15"/>
  <cols>
    <col min="1" max="1" width="34.7109375" customWidth="1"/>
    <col min="2" max="2" width="15.28515625" customWidth="1"/>
    <col min="257" max="257" width="44.42578125" bestFit="1" customWidth="1"/>
    <col min="258" max="258" width="15.28515625" customWidth="1"/>
    <col min="513" max="513" width="44.42578125" bestFit="1" customWidth="1"/>
    <col min="514" max="514" width="15.28515625" customWidth="1"/>
    <col min="769" max="769" width="44.42578125" bestFit="1" customWidth="1"/>
    <col min="770" max="770" width="15.28515625" customWidth="1"/>
    <col min="1025" max="1025" width="44.42578125" bestFit="1" customWidth="1"/>
    <col min="1026" max="1026" width="15.28515625" customWidth="1"/>
    <col min="1281" max="1281" width="44.42578125" bestFit="1" customWidth="1"/>
    <col min="1282" max="1282" width="15.28515625" customWidth="1"/>
    <col min="1537" max="1537" width="44.42578125" bestFit="1" customWidth="1"/>
    <col min="1538" max="1538" width="15.28515625" customWidth="1"/>
    <col min="1793" max="1793" width="44.42578125" bestFit="1" customWidth="1"/>
    <col min="1794" max="1794" width="15.28515625" customWidth="1"/>
    <col min="2049" max="2049" width="44.42578125" bestFit="1" customWidth="1"/>
    <col min="2050" max="2050" width="15.28515625" customWidth="1"/>
    <col min="2305" max="2305" width="44.42578125" bestFit="1" customWidth="1"/>
    <col min="2306" max="2306" width="15.28515625" customWidth="1"/>
    <col min="2561" max="2561" width="44.42578125" bestFit="1" customWidth="1"/>
    <col min="2562" max="2562" width="15.28515625" customWidth="1"/>
    <col min="2817" max="2817" width="44.42578125" bestFit="1" customWidth="1"/>
    <col min="2818" max="2818" width="15.28515625" customWidth="1"/>
    <col min="3073" max="3073" width="44.42578125" bestFit="1" customWidth="1"/>
    <col min="3074" max="3074" width="15.28515625" customWidth="1"/>
    <col min="3329" max="3329" width="44.42578125" bestFit="1" customWidth="1"/>
    <col min="3330" max="3330" width="15.28515625" customWidth="1"/>
    <col min="3585" max="3585" width="44.42578125" bestFit="1" customWidth="1"/>
    <col min="3586" max="3586" width="15.28515625" customWidth="1"/>
    <col min="3841" max="3841" width="44.42578125" bestFit="1" customWidth="1"/>
    <col min="3842" max="3842" width="15.28515625" customWidth="1"/>
    <col min="4097" max="4097" width="44.42578125" bestFit="1" customWidth="1"/>
    <col min="4098" max="4098" width="15.28515625" customWidth="1"/>
    <col min="4353" max="4353" width="44.42578125" bestFit="1" customWidth="1"/>
    <col min="4354" max="4354" width="15.28515625" customWidth="1"/>
    <col min="4609" max="4609" width="44.42578125" bestFit="1" customWidth="1"/>
    <col min="4610" max="4610" width="15.28515625" customWidth="1"/>
    <col min="4865" max="4865" width="44.42578125" bestFit="1" customWidth="1"/>
    <col min="4866" max="4866" width="15.28515625" customWidth="1"/>
    <col min="5121" max="5121" width="44.42578125" bestFit="1" customWidth="1"/>
    <col min="5122" max="5122" width="15.28515625" customWidth="1"/>
    <col min="5377" max="5377" width="44.42578125" bestFit="1" customWidth="1"/>
    <col min="5378" max="5378" width="15.28515625" customWidth="1"/>
    <col min="5633" max="5633" width="44.42578125" bestFit="1" customWidth="1"/>
    <col min="5634" max="5634" width="15.28515625" customWidth="1"/>
    <col min="5889" max="5889" width="44.42578125" bestFit="1" customWidth="1"/>
    <col min="5890" max="5890" width="15.28515625" customWidth="1"/>
    <col min="6145" max="6145" width="44.42578125" bestFit="1" customWidth="1"/>
    <col min="6146" max="6146" width="15.28515625" customWidth="1"/>
    <col min="6401" max="6401" width="44.42578125" bestFit="1" customWidth="1"/>
    <col min="6402" max="6402" width="15.28515625" customWidth="1"/>
    <col min="6657" max="6657" width="44.42578125" bestFit="1" customWidth="1"/>
    <col min="6658" max="6658" width="15.28515625" customWidth="1"/>
    <col min="6913" max="6913" width="44.42578125" bestFit="1" customWidth="1"/>
    <col min="6914" max="6914" width="15.28515625" customWidth="1"/>
    <col min="7169" max="7169" width="44.42578125" bestFit="1" customWidth="1"/>
    <col min="7170" max="7170" width="15.28515625" customWidth="1"/>
    <col min="7425" max="7425" width="44.42578125" bestFit="1" customWidth="1"/>
    <col min="7426" max="7426" width="15.28515625" customWidth="1"/>
    <col min="7681" max="7681" width="44.42578125" bestFit="1" customWidth="1"/>
    <col min="7682" max="7682" width="15.28515625" customWidth="1"/>
    <col min="7937" max="7937" width="44.42578125" bestFit="1" customWidth="1"/>
    <col min="7938" max="7938" width="15.28515625" customWidth="1"/>
    <col min="8193" max="8193" width="44.42578125" bestFit="1" customWidth="1"/>
    <col min="8194" max="8194" width="15.28515625" customWidth="1"/>
    <col min="8449" max="8449" width="44.42578125" bestFit="1" customWidth="1"/>
    <col min="8450" max="8450" width="15.28515625" customWidth="1"/>
    <col min="8705" max="8705" width="44.42578125" bestFit="1" customWidth="1"/>
    <col min="8706" max="8706" width="15.28515625" customWidth="1"/>
    <col min="8961" max="8961" width="44.42578125" bestFit="1" customWidth="1"/>
    <col min="8962" max="8962" width="15.28515625" customWidth="1"/>
    <col min="9217" max="9217" width="44.42578125" bestFit="1" customWidth="1"/>
    <col min="9218" max="9218" width="15.28515625" customWidth="1"/>
    <col min="9473" max="9473" width="44.42578125" bestFit="1" customWidth="1"/>
    <col min="9474" max="9474" width="15.28515625" customWidth="1"/>
    <col min="9729" max="9729" width="44.42578125" bestFit="1" customWidth="1"/>
    <col min="9730" max="9730" width="15.28515625" customWidth="1"/>
    <col min="9985" max="9985" width="44.42578125" bestFit="1" customWidth="1"/>
    <col min="9986" max="9986" width="15.28515625" customWidth="1"/>
    <col min="10241" max="10241" width="44.42578125" bestFit="1" customWidth="1"/>
    <col min="10242" max="10242" width="15.28515625" customWidth="1"/>
    <col min="10497" max="10497" width="44.42578125" bestFit="1" customWidth="1"/>
    <col min="10498" max="10498" width="15.28515625" customWidth="1"/>
    <col min="10753" max="10753" width="44.42578125" bestFit="1" customWidth="1"/>
    <col min="10754" max="10754" width="15.28515625" customWidth="1"/>
    <col min="11009" max="11009" width="44.42578125" bestFit="1" customWidth="1"/>
    <col min="11010" max="11010" width="15.28515625" customWidth="1"/>
    <col min="11265" max="11265" width="44.42578125" bestFit="1" customWidth="1"/>
    <col min="11266" max="11266" width="15.28515625" customWidth="1"/>
    <col min="11521" max="11521" width="44.42578125" bestFit="1" customWidth="1"/>
    <col min="11522" max="11522" width="15.28515625" customWidth="1"/>
    <col min="11777" max="11777" width="44.42578125" bestFit="1" customWidth="1"/>
    <col min="11778" max="11778" width="15.28515625" customWidth="1"/>
    <col min="12033" max="12033" width="44.42578125" bestFit="1" customWidth="1"/>
    <col min="12034" max="12034" width="15.28515625" customWidth="1"/>
    <col min="12289" max="12289" width="44.42578125" bestFit="1" customWidth="1"/>
    <col min="12290" max="12290" width="15.28515625" customWidth="1"/>
    <col min="12545" max="12545" width="44.42578125" bestFit="1" customWidth="1"/>
    <col min="12546" max="12546" width="15.28515625" customWidth="1"/>
    <col min="12801" max="12801" width="44.42578125" bestFit="1" customWidth="1"/>
    <col min="12802" max="12802" width="15.28515625" customWidth="1"/>
    <col min="13057" max="13057" width="44.42578125" bestFit="1" customWidth="1"/>
    <col min="13058" max="13058" width="15.28515625" customWidth="1"/>
    <col min="13313" max="13313" width="44.42578125" bestFit="1" customWidth="1"/>
    <col min="13314" max="13314" width="15.28515625" customWidth="1"/>
    <col min="13569" max="13569" width="44.42578125" bestFit="1" customWidth="1"/>
    <col min="13570" max="13570" width="15.28515625" customWidth="1"/>
    <col min="13825" max="13825" width="44.42578125" bestFit="1" customWidth="1"/>
    <col min="13826" max="13826" width="15.28515625" customWidth="1"/>
    <col min="14081" max="14081" width="44.42578125" bestFit="1" customWidth="1"/>
    <col min="14082" max="14082" width="15.28515625" customWidth="1"/>
    <col min="14337" max="14337" width="44.42578125" bestFit="1" customWidth="1"/>
    <col min="14338" max="14338" width="15.28515625" customWidth="1"/>
    <col min="14593" max="14593" width="44.42578125" bestFit="1" customWidth="1"/>
    <col min="14594" max="14594" width="15.28515625" customWidth="1"/>
    <col min="14849" max="14849" width="44.42578125" bestFit="1" customWidth="1"/>
    <col min="14850" max="14850" width="15.28515625" customWidth="1"/>
    <col min="15105" max="15105" width="44.42578125" bestFit="1" customWidth="1"/>
    <col min="15106" max="15106" width="15.28515625" customWidth="1"/>
    <col min="15361" max="15361" width="44.42578125" bestFit="1" customWidth="1"/>
    <col min="15362" max="15362" width="15.28515625" customWidth="1"/>
    <col min="15617" max="15617" width="44.42578125" bestFit="1" customWidth="1"/>
    <col min="15618" max="15618" width="15.28515625" customWidth="1"/>
    <col min="15873" max="15873" width="44.42578125" bestFit="1" customWidth="1"/>
    <col min="15874" max="15874" width="15.28515625" customWidth="1"/>
    <col min="16129" max="16129" width="44.42578125" bestFit="1" customWidth="1"/>
    <col min="16130" max="16130" width="15.28515625" customWidth="1"/>
  </cols>
  <sheetData>
    <row r="1" spans="1:7" s="6" customFormat="1" ht="55.15" customHeight="1">
      <c r="A1" s="11" t="s">
        <v>715</v>
      </c>
      <c r="B1" s="11"/>
      <c r="C1" s="11"/>
      <c r="D1" s="11"/>
      <c r="E1" s="173"/>
      <c r="F1" s="173"/>
      <c r="G1" s="173"/>
    </row>
    <row r="2" spans="1:7" ht="15.75" thickBot="1"/>
    <row r="3" spans="1:7" ht="19.899999999999999" customHeight="1" thickBot="1">
      <c r="A3" s="6"/>
      <c r="B3" s="832" t="s">
        <v>467</v>
      </c>
    </row>
    <row r="4" spans="1:7" s="176" customFormat="1" ht="19.899999999999999" customHeight="1">
      <c r="A4" s="691" t="s">
        <v>369</v>
      </c>
      <c r="B4" s="833">
        <v>62</v>
      </c>
    </row>
    <row r="5" spans="1:7" s="176" customFormat="1" ht="19.899999999999999" customHeight="1">
      <c r="A5" s="694" t="s">
        <v>370</v>
      </c>
      <c r="B5" s="834">
        <v>33</v>
      </c>
    </row>
    <row r="6" spans="1:7" s="176" customFormat="1" ht="19.899999999999999" customHeight="1" thickBot="1">
      <c r="A6" s="695" t="s">
        <v>371</v>
      </c>
      <c r="B6" s="835">
        <v>43</v>
      </c>
    </row>
    <row r="7" spans="1:7" ht="19.899999999999999" customHeight="1" thickBot="1">
      <c r="A7" s="697" t="s">
        <v>43</v>
      </c>
      <c r="B7" s="836">
        <f>SUM(B4:B6)</f>
        <v>138</v>
      </c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G28" sqref="G28"/>
    </sheetView>
  </sheetViews>
  <sheetFormatPr baseColWidth="10" defaultRowHeight="15"/>
  <cols>
    <col min="1" max="1" width="53.42578125" customWidth="1"/>
    <col min="2" max="2" width="14.85546875" customWidth="1"/>
    <col min="257" max="257" width="62.28515625" customWidth="1"/>
    <col min="258" max="258" width="16.7109375" bestFit="1" customWidth="1"/>
    <col min="513" max="513" width="62.28515625" customWidth="1"/>
    <col min="514" max="514" width="16.7109375" bestFit="1" customWidth="1"/>
    <col min="769" max="769" width="62.28515625" customWidth="1"/>
    <col min="770" max="770" width="16.7109375" bestFit="1" customWidth="1"/>
    <col min="1025" max="1025" width="62.28515625" customWidth="1"/>
    <col min="1026" max="1026" width="16.7109375" bestFit="1" customWidth="1"/>
    <col min="1281" max="1281" width="62.28515625" customWidth="1"/>
    <col min="1282" max="1282" width="16.7109375" bestFit="1" customWidth="1"/>
    <col min="1537" max="1537" width="62.28515625" customWidth="1"/>
    <col min="1538" max="1538" width="16.7109375" bestFit="1" customWidth="1"/>
    <col min="1793" max="1793" width="62.28515625" customWidth="1"/>
    <col min="1794" max="1794" width="16.7109375" bestFit="1" customWidth="1"/>
    <col min="2049" max="2049" width="62.28515625" customWidth="1"/>
    <col min="2050" max="2050" width="16.7109375" bestFit="1" customWidth="1"/>
    <col min="2305" max="2305" width="62.28515625" customWidth="1"/>
    <col min="2306" max="2306" width="16.7109375" bestFit="1" customWidth="1"/>
    <col min="2561" max="2561" width="62.28515625" customWidth="1"/>
    <col min="2562" max="2562" width="16.7109375" bestFit="1" customWidth="1"/>
    <col min="2817" max="2817" width="62.28515625" customWidth="1"/>
    <col min="2818" max="2818" width="16.7109375" bestFit="1" customWidth="1"/>
    <col min="3073" max="3073" width="62.28515625" customWidth="1"/>
    <col min="3074" max="3074" width="16.7109375" bestFit="1" customWidth="1"/>
    <col min="3329" max="3329" width="62.28515625" customWidth="1"/>
    <col min="3330" max="3330" width="16.7109375" bestFit="1" customWidth="1"/>
    <col min="3585" max="3585" width="62.28515625" customWidth="1"/>
    <col min="3586" max="3586" width="16.7109375" bestFit="1" customWidth="1"/>
    <col min="3841" max="3841" width="62.28515625" customWidth="1"/>
    <col min="3842" max="3842" width="16.7109375" bestFit="1" customWidth="1"/>
    <col min="4097" max="4097" width="62.28515625" customWidth="1"/>
    <col min="4098" max="4098" width="16.7109375" bestFit="1" customWidth="1"/>
    <col min="4353" max="4353" width="62.28515625" customWidth="1"/>
    <col min="4354" max="4354" width="16.7109375" bestFit="1" customWidth="1"/>
    <col min="4609" max="4609" width="62.28515625" customWidth="1"/>
    <col min="4610" max="4610" width="16.7109375" bestFit="1" customWidth="1"/>
    <col min="4865" max="4865" width="62.28515625" customWidth="1"/>
    <col min="4866" max="4866" width="16.7109375" bestFit="1" customWidth="1"/>
    <col min="5121" max="5121" width="62.28515625" customWidth="1"/>
    <col min="5122" max="5122" width="16.7109375" bestFit="1" customWidth="1"/>
    <col min="5377" max="5377" width="62.28515625" customWidth="1"/>
    <col min="5378" max="5378" width="16.7109375" bestFit="1" customWidth="1"/>
    <col min="5633" max="5633" width="62.28515625" customWidth="1"/>
    <col min="5634" max="5634" width="16.7109375" bestFit="1" customWidth="1"/>
    <col min="5889" max="5889" width="62.28515625" customWidth="1"/>
    <col min="5890" max="5890" width="16.7109375" bestFit="1" customWidth="1"/>
    <col min="6145" max="6145" width="62.28515625" customWidth="1"/>
    <col min="6146" max="6146" width="16.7109375" bestFit="1" customWidth="1"/>
    <col min="6401" max="6401" width="62.28515625" customWidth="1"/>
    <col min="6402" max="6402" width="16.7109375" bestFit="1" customWidth="1"/>
    <col min="6657" max="6657" width="62.28515625" customWidth="1"/>
    <col min="6658" max="6658" width="16.7109375" bestFit="1" customWidth="1"/>
    <col min="6913" max="6913" width="62.28515625" customWidth="1"/>
    <col min="6914" max="6914" width="16.7109375" bestFit="1" customWidth="1"/>
    <col min="7169" max="7169" width="62.28515625" customWidth="1"/>
    <col min="7170" max="7170" width="16.7109375" bestFit="1" customWidth="1"/>
    <col min="7425" max="7425" width="62.28515625" customWidth="1"/>
    <col min="7426" max="7426" width="16.7109375" bestFit="1" customWidth="1"/>
    <col min="7681" max="7681" width="62.28515625" customWidth="1"/>
    <col min="7682" max="7682" width="16.7109375" bestFit="1" customWidth="1"/>
    <col min="7937" max="7937" width="62.28515625" customWidth="1"/>
    <col min="7938" max="7938" width="16.7109375" bestFit="1" customWidth="1"/>
    <col min="8193" max="8193" width="62.28515625" customWidth="1"/>
    <col min="8194" max="8194" width="16.7109375" bestFit="1" customWidth="1"/>
    <col min="8449" max="8449" width="62.28515625" customWidth="1"/>
    <col min="8450" max="8450" width="16.7109375" bestFit="1" customWidth="1"/>
    <col min="8705" max="8705" width="62.28515625" customWidth="1"/>
    <col min="8706" max="8706" width="16.7109375" bestFit="1" customWidth="1"/>
    <col min="8961" max="8961" width="62.28515625" customWidth="1"/>
    <col min="8962" max="8962" width="16.7109375" bestFit="1" customWidth="1"/>
    <col min="9217" max="9217" width="62.28515625" customWidth="1"/>
    <col min="9218" max="9218" width="16.7109375" bestFit="1" customWidth="1"/>
    <col min="9473" max="9473" width="62.28515625" customWidth="1"/>
    <col min="9474" max="9474" width="16.7109375" bestFit="1" customWidth="1"/>
    <col min="9729" max="9729" width="62.28515625" customWidth="1"/>
    <col min="9730" max="9730" width="16.7109375" bestFit="1" customWidth="1"/>
    <col min="9985" max="9985" width="62.28515625" customWidth="1"/>
    <col min="9986" max="9986" width="16.7109375" bestFit="1" customWidth="1"/>
    <col min="10241" max="10241" width="62.28515625" customWidth="1"/>
    <col min="10242" max="10242" width="16.7109375" bestFit="1" customWidth="1"/>
    <col min="10497" max="10497" width="62.28515625" customWidth="1"/>
    <col min="10498" max="10498" width="16.7109375" bestFit="1" customWidth="1"/>
    <col min="10753" max="10753" width="62.28515625" customWidth="1"/>
    <col min="10754" max="10754" width="16.7109375" bestFit="1" customWidth="1"/>
    <col min="11009" max="11009" width="62.28515625" customWidth="1"/>
    <col min="11010" max="11010" width="16.7109375" bestFit="1" customWidth="1"/>
    <col min="11265" max="11265" width="62.28515625" customWidth="1"/>
    <col min="11266" max="11266" width="16.7109375" bestFit="1" customWidth="1"/>
    <col min="11521" max="11521" width="62.28515625" customWidth="1"/>
    <col min="11522" max="11522" width="16.7109375" bestFit="1" customWidth="1"/>
    <col min="11777" max="11777" width="62.28515625" customWidth="1"/>
    <col min="11778" max="11778" width="16.7109375" bestFit="1" customWidth="1"/>
    <col min="12033" max="12033" width="62.28515625" customWidth="1"/>
    <col min="12034" max="12034" width="16.7109375" bestFit="1" customWidth="1"/>
    <col min="12289" max="12289" width="62.28515625" customWidth="1"/>
    <col min="12290" max="12290" width="16.7109375" bestFit="1" customWidth="1"/>
    <col min="12545" max="12545" width="62.28515625" customWidth="1"/>
    <col min="12546" max="12546" width="16.7109375" bestFit="1" customWidth="1"/>
    <col min="12801" max="12801" width="62.28515625" customWidth="1"/>
    <col min="12802" max="12802" width="16.7109375" bestFit="1" customWidth="1"/>
    <col min="13057" max="13057" width="62.28515625" customWidth="1"/>
    <col min="13058" max="13058" width="16.7109375" bestFit="1" customWidth="1"/>
    <col min="13313" max="13313" width="62.28515625" customWidth="1"/>
    <col min="13314" max="13314" width="16.7109375" bestFit="1" customWidth="1"/>
    <col min="13569" max="13569" width="62.28515625" customWidth="1"/>
    <col min="13570" max="13570" width="16.7109375" bestFit="1" customWidth="1"/>
    <col min="13825" max="13825" width="62.28515625" customWidth="1"/>
    <col min="13826" max="13826" width="16.7109375" bestFit="1" customWidth="1"/>
    <col min="14081" max="14081" width="62.28515625" customWidth="1"/>
    <col min="14082" max="14082" width="16.7109375" bestFit="1" customWidth="1"/>
    <col min="14337" max="14337" width="62.28515625" customWidth="1"/>
    <col min="14338" max="14338" width="16.7109375" bestFit="1" customWidth="1"/>
    <col min="14593" max="14593" width="62.28515625" customWidth="1"/>
    <col min="14594" max="14594" width="16.7109375" bestFit="1" customWidth="1"/>
    <col min="14849" max="14849" width="62.28515625" customWidth="1"/>
    <col min="14850" max="14850" width="16.7109375" bestFit="1" customWidth="1"/>
    <col min="15105" max="15105" width="62.28515625" customWidth="1"/>
    <col min="15106" max="15106" width="16.7109375" bestFit="1" customWidth="1"/>
    <col min="15361" max="15361" width="62.28515625" customWidth="1"/>
    <col min="15362" max="15362" width="16.7109375" bestFit="1" customWidth="1"/>
    <col min="15617" max="15617" width="62.28515625" customWidth="1"/>
    <col min="15618" max="15618" width="16.7109375" bestFit="1" customWidth="1"/>
    <col min="15873" max="15873" width="62.28515625" customWidth="1"/>
    <col min="15874" max="15874" width="16.7109375" bestFit="1" customWidth="1"/>
    <col min="16129" max="16129" width="62.28515625" customWidth="1"/>
    <col min="16130" max="16130" width="16.7109375" bestFit="1" customWidth="1"/>
  </cols>
  <sheetData>
    <row r="1" spans="1:7" s="6" customFormat="1" ht="55.15" customHeight="1">
      <c r="A1" s="11" t="s">
        <v>716</v>
      </c>
      <c r="B1" s="11"/>
      <c r="C1" s="11"/>
      <c r="D1" s="173"/>
      <c r="E1" s="173"/>
      <c r="F1" s="173"/>
      <c r="G1" s="173"/>
    </row>
    <row r="2" spans="1:7" ht="15.75" thickBot="1"/>
    <row r="3" spans="1:7" s="6" customFormat="1" ht="18" customHeight="1">
      <c r="A3" s="837" t="s">
        <v>468</v>
      </c>
      <c r="B3" s="838" t="s">
        <v>469</v>
      </c>
    </row>
    <row r="4" spans="1:7" s="6" customFormat="1" ht="18" customHeight="1">
      <c r="A4" s="277" t="s">
        <v>388</v>
      </c>
      <c r="B4" s="859">
        <v>2</v>
      </c>
    </row>
    <row r="5" spans="1:7" s="6" customFormat="1" ht="18" customHeight="1">
      <c r="A5" s="277" t="s">
        <v>389</v>
      </c>
      <c r="B5" s="859">
        <v>2</v>
      </c>
    </row>
    <row r="6" spans="1:7" s="6" customFormat="1" ht="18" customHeight="1">
      <c r="A6" s="277" t="s">
        <v>390</v>
      </c>
      <c r="B6" s="859">
        <v>3</v>
      </c>
    </row>
    <row r="7" spans="1:7" s="6" customFormat="1" ht="18" customHeight="1">
      <c r="A7" s="277" t="s">
        <v>391</v>
      </c>
      <c r="B7" s="859">
        <v>1</v>
      </c>
    </row>
    <row r="8" spans="1:7" s="6" customFormat="1" ht="18" customHeight="1">
      <c r="A8" s="277" t="s">
        <v>372</v>
      </c>
      <c r="B8" s="859">
        <v>34</v>
      </c>
    </row>
    <row r="9" spans="1:7" s="6" customFormat="1" ht="18" customHeight="1">
      <c r="A9" s="1070" t="s">
        <v>708</v>
      </c>
      <c r="B9" s="859">
        <v>3</v>
      </c>
    </row>
    <row r="10" spans="1:7" s="6" customFormat="1" ht="18" customHeight="1">
      <c r="A10" s="277" t="s">
        <v>392</v>
      </c>
      <c r="B10" s="859">
        <v>302</v>
      </c>
    </row>
    <row r="11" spans="1:7" s="6" customFormat="1" ht="18" customHeight="1">
      <c r="A11" s="277" t="s">
        <v>393</v>
      </c>
      <c r="B11" s="859">
        <v>18</v>
      </c>
    </row>
    <row r="12" spans="1:7" s="6" customFormat="1" ht="18" customHeight="1">
      <c r="A12" s="277" t="s">
        <v>373</v>
      </c>
      <c r="B12" s="859">
        <v>4</v>
      </c>
    </row>
    <row r="13" spans="1:7" s="6" customFormat="1" ht="18" customHeight="1">
      <c r="A13" s="277" t="s">
        <v>394</v>
      </c>
      <c r="B13" s="859">
        <v>1</v>
      </c>
    </row>
    <row r="14" spans="1:7" s="6" customFormat="1" ht="18" customHeight="1">
      <c r="A14" s="277" t="s">
        <v>395</v>
      </c>
      <c r="B14" s="859">
        <v>66</v>
      </c>
    </row>
    <row r="15" spans="1:7" s="6" customFormat="1" ht="18" customHeight="1">
      <c r="A15" s="277" t="s">
        <v>396</v>
      </c>
      <c r="B15" s="859">
        <v>60</v>
      </c>
    </row>
    <row r="16" spans="1:7" s="6" customFormat="1" ht="18" customHeight="1">
      <c r="A16" s="277" t="s">
        <v>397</v>
      </c>
      <c r="B16" s="859">
        <v>0</v>
      </c>
    </row>
    <row r="17" spans="1:2" s="6" customFormat="1" ht="18" customHeight="1">
      <c r="A17" s="277" t="s">
        <v>398</v>
      </c>
      <c r="B17" s="859">
        <v>30</v>
      </c>
    </row>
    <row r="18" spans="1:2" s="6" customFormat="1" ht="18" customHeight="1">
      <c r="A18" s="277" t="s">
        <v>399</v>
      </c>
      <c r="B18" s="859">
        <v>0</v>
      </c>
    </row>
    <row r="19" spans="1:2" s="6" customFormat="1" ht="18" customHeight="1">
      <c r="A19" s="277" t="s">
        <v>374</v>
      </c>
      <c r="B19" s="859">
        <v>1</v>
      </c>
    </row>
    <row r="20" spans="1:2" s="6" customFormat="1" ht="18" customHeight="1">
      <c r="A20" s="277" t="s">
        <v>375</v>
      </c>
      <c r="B20" s="859">
        <v>2</v>
      </c>
    </row>
    <row r="21" spans="1:2" s="6" customFormat="1" ht="18" customHeight="1" thickBot="1">
      <c r="A21" s="839" t="s">
        <v>43</v>
      </c>
      <c r="B21" s="860">
        <f>SUM(B4:B20)</f>
        <v>529</v>
      </c>
    </row>
    <row r="24" spans="1:2">
      <c r="A24" s="383"/>
    </row>
  </sheetData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/>
  </sheetViews>
  <sheetFormatPr baseColWidth="10" defaultRowHeight="15"/>
  <cols>
    <col min="1" max="1" width="27.28515625" customWidth="1"/>
    <col min="2" max="2" width="15.7109375" bestFit="1" customWidth="1"/>
    <col min="3" max="3" width="15.7109375" customWidth="1"/>
    <col min="4" max="4" width="2.28515625" customWidth="1"/>
    <col min="6" max="6" width="12.85546875" customWidth="1"/>
    <col min="257" max="257" width="34.7109375" customWidth="1"/>
    <col min="258" max="259" width="15.7109375" bestFit="1" customWidth="1"/>
    <col min="513" max="513" width="34.7109375" customWidth="1"/>
    <col min="514" max="515" width="15.7109375" bestFit="1" customWidth="1"/>
    <col min="769" max="769" width="34.7109375" customWidth="1"/>
    <col min="770" max="771" width="15.7109375" bestFit="1" customWidth="1"/>
    <col min="1025" max="1025" width="34.7109375" customWidth="1"/>
    <col min="1026" max="1027" width="15.7109375" bestFit="1" customWidth="1"/>
    <col min="1281" max="1281" width="34.7109375" customWidth="1"/>
    <col min="1282" max="1283" width="15.7109375" bestFit="1" customWidth="1"/>
    <col min="1537" max="1537" width="34.7109375" customWidth="1"/>
    <col min="1538" max="1539" width="15.7109375" bestFit="1" customWidth="1"/>
    <col min="1793" max="1793" width="34.7109375" customWidth="1"/>
    <col min="1794" max="1795" width="15.7109375" bestFit="1" customWidth="1"/>
    <col min="2049" max="2049" width="34.7109375" customWidth="1"/>
    <col min="2050" max="2051" width="15.7109375" bestFit="1" customWidth="1"/>
    <col min="2305" max="2305" width="34.7109375" customWidth="1"/>
    <col min="2306" max="2307" width="15.7109375" bestFit="1" customWidth="1"/>
    <col min="2561" max="2561" width="34.7109375" customWidth="1"/>
    <col min="2562" max="2563" width="15.7109375" bestFit="1" customWidth="1"/>
    <col min="2817" max="2817" width="34.7109375" customWidth="1"/>
    <col min="2818" max="2819" width="15.7109375" bestFit="1" customWidth="1"/>
    <col min="3073" max="3073" width="34.7109375" customWidth="1"/>
    <col min="3074" max="3075" width="15.7109375" bestFit="1" customWidth="1"/>
    <col min="3329" max="3329" width="34.7109375" customWidth="1"/>
    <col min="3330" max="3331" width="15.7109375" bestFit="1" customWidth="1"/>
    <col min="3585" max="3585" width="34.7109375" customWidth="1"/>
    <col min="3586" max="3587" width="15.7109375" bestFit="1" customWidth="1"/>
    <col min="3841" max="3841" width="34.7109375" customWidth="1"/>
    <col min="3842" max="3843" width="15.7109375" bestFit="1" customWidth="1"/>
    <col min="4097" max="4097" width="34.7109375" customWidth="1"/>
    <col min="4098" max="4099" width="15.7109375" bestFit="1" customWidth="1"/>
    <col min="4353" max="4353" width="34.7109375" customWidth="1"/>
    <col min="4354" max="4355" width="15.7109375" bestFit="1" customWidth="1"/>
    <col min="4609" max="4609" width="34.7109375" customWidth="1"/>
    <col min="4610" max="4611" width="15.7109375" bestFit="1" customWidth="1"/>
    <col min="4865" max="4865" width="34.7109375" customWidth="1"/>
    <col min="4866" max="4867" width="15.7109375" bestFit="1" customWidth="1"/>
    <col min="5121" max="5121" width="34.7109375" customWidth="1"/>
    <col min="5122" max="5123" width="15.7109375" bestFit="1" customWidth="1"/>
    <col min="5377" max="5377" width="34.7109375" customWidth="1"/>
    <col min="5378" max="5379" width="15.7109375" bestFit="1" customWidth="1"/>
    <col min="5633" max="5633" width="34.7109375" customWidth="1"/>
    <col min="5634" max="5635" width="15.7109375" bestFit="1" customWidth="1"/>
    <col min="5889" max="5889" width="34.7109375" customWidth="1"/>
    <col min="5890" max="5891" width="15.7109375" bestFit="1" customWidth="1"/>
    <col min="6145" max="6145" width="34.7109375" customWidth="1"/>
    <col min="6146" max="6147" width="15.7109375" bestFit="1" customWidth="1"/>
    <col min="6401" max="6401" width="34.7109375" customWidth="1"/>
    <col min="6402" max="6403" width="15.7109375" bestFit="1" customWidth="1"/>
    <col min="6657" max="6657" width="34.7109375" customWidth="1"/>
    <col min="6658" max="6659" width="15.7109375" bestFit="1" customWidth="1"/>
    <col min="6913" max="6913" width="34.7109375" customWidth="1"/>
    <col min="6914" max="6915" width="15.7109375" bestFit="1" customWidth="1"/>
    <col min="7169" max="7169" width="34.7109375" customWidth="1"/>
    <col min="7170" max="7171" width="15.7109375" bestFit="1" customWidth="1"/>
    <col min="7425" max="7425" width="34.7109375" customWidth="1"/>
    <col min="7426" max="7427" width="15.7109375" bestFit="1" customWidth="1"/>
    <col min="7681" max="7681" width="34.7109375" customWidth="1"/>
    <col min="7682" max="7683" width="15.7109375" bestFit="1" customWidth="1"/>
    <col min="7937" max="7937" width="34.7109375" customWidth="1"/>
    <col min="7938" max="7939" width="15.7109375" bestFit="1" customWidth="1"/>
    <col min="8193" max="8193" width="34.7109375" customWidth="1"/>
    <col min="8194" max="8195" width="15.7109375" bestFit="1" customWidth="1"/>
    <col min="8449" max="8449" width="34.7109375" customWidth="1"/>
    <col min="8450" max="8451" width="15.7109375" bestFit="1" customWidth="1"/>
    <col min="8705" max="8705" width="34.7109375" customWidth="1"/>
    <col min="8706" max="8707" width="15.7109375" bestFit="1" customWidth="1"/>
    <col min="8961" max="8961" width="34.7109375" customWidth="1"/>
    <col min="8962" max="8963" width="15.7109375" bestFit="1" customWidth="1"/>
    <col min="9217" max="9217" width="34.7109375" customWidth="1"/>
    <col min="9218" max="9219" width="15.7109375" bestFit="1" customWidth="1"/>
    <col min="9473" max="9473" width="34.7109375" customWidth="1"/>
    <col min="9474" max="9475" width="15.7109375" bestFit="1" customWidth="1"/>
    <col min="9729" max="9729" width="34.7109375" customWidth="1"/>
    <col min="9730" max="9731" width="15.7109375" bestFit="1" customWidth="1"/>
    <col min="9985" max="9985" width="34.7109375" customWidth="1"/>
    <col min="9986" max="9987" width="15.7109375" bestFit="1" customWidth="1"/>
    <col min="10241" max="10241" width="34.7109375" customWidth="1"/>
    <col min="10242" max="10243" width="15.7109375" bestFit="1" customWidth="1"/>
    <col min="10497" max="10497" width="34.7109375" customWidth="1"/>
    <col min="10498" max="10499" width="15.7109375" bestFit="1" customWidth="1"/>
    <col min="10753" max="10753" width="34.7109375" customWidth="1"/>
    <col min="10754" max="10755" width="15.7109375" bestFit="1" customWidth="1"/>
    <col min="11009" max="11009" width="34.7109375" customWidth="1"/>
    <col min="11010" max="11011" width="15.7109375" bestFit="1" customWidth="1"/>
    <col min="11265" max="11265" width="34.7109375" customWidth="1"/>
    <col min="11266" max="11267" width="15.7109375" bestFit="1" customWidth="1"/>
    <col min="11521" max="11521" width="34.7109375" customWidth="1"/>
    <col min="11522" max="11523" width="15.7109375" bestFit="1" customWidth="1"/>
    <col min="11777" max="11777" width="34.7109375" customWidth="1"/>
    <col min="11778" max="11779" width="15.7109375" bestFit="1" customWidth="1"/>
    <col min="12033" max="12033" width="34.7109375" customWidth="1"/>
    <col min="12034" max="12035" width="15.7109375" bestFit="1" customWidth="1"/>
    <col min="12289" max="12289" width="34.7109375" customWidth="1"/>
    <col min="12290" max="12291" width="15.7109375" bestFit="1" customWidth="1"/>
    <col min="12545" max="12545" width="34.7109375" customWidth="1"/>
    <col min="12546" max="12547" width="15.7109375" bestFit="1" customWidth="1"/>
    <col min="12801" max="12801" width="34.7109375" customWidth="1"/>
    <col min="12802" max="12803" width="15.7109375" bestFit="1" customWidth="1"/>
    <col min="13057" max="13057" width="34.7109375" customWidth="1"/>
    <col min="13058" max="13059" width="15.7109375" bestFit="1" customWidth="1"/>
    <col min="13313" max="13313" width="34.7109375" customWidth="1"/>
    <col min="13314" max="13315" width="15.7109375" bestFit="1" customWidth="1"/>
    <col min="13569" max="13569" width="34.7109375" customWidth="1"/>
    <col min="13570" max="13571" width="15.7109375" bestFit="1" customWidth="1"/>
    <col min="13825" max="13825" width="34.7109375" customWidth="1"/>
    <col min="13826" max="13827" width="15.7109375" bestFit="1" customWidth="1"/>
    <col min="14081" max="14081" width="34.7109375" customWidth="1"/>
    <col min="14082" max="14083" width="15.7109375" bestFit="1" customWidth="1"/>
    <col min="14337" max="14337" width="34.7109375" customWidth="1"/>
    <col min="14338" max="14339" width="15.7109375" bestFit="1" customWidth="1"/>
    <col min="14593" max="14593" width="34.7109375" customWidth="1"/>
    <col min="14594" max="14595" width="15.7109375" bestFit="1" customWidth="1"/>
    <col min="14849" max="14849" width="34.7109375" customWidth="1"/>
    <col min="14850" max="14851" width="15.7109375" bestFit="1" customWidth="1"/>
    <col min="15105" max="15105" width="34.7109375" customWidth="1"/>
    <col min="15106" max="15107" width="15.7109375" bestFit="1" customWidth="1"/>
    <col min="15361" max="15361" width="34.7109375" customWidth="1"/>
    <col min="15362" max="15363" width="15.7109375" bestFit="1" customWidth="1"/>
    <col min="15617" max="15617" width="34.7109375" customWidth="1"/>
    <col min="15618" max="15619" width="15.7109375" bestFit="1" customWidth="1"/>
    <col min="15873" max="15873" width="34.7109375" customWidth="1"/>
    <col min="15874" max="15875" width="15.7109375" bestFit="1" customWidth="1"/>
    <col min="16129" max="16129" width="34.7109375" customWidth="1"/>
    <col min="16130" max="16131" width="15.7109375" bestFit="1" customWidth="1"/>
  </cols>
  <sheetData>
    <row r="1" spans="1:7" s="6" customFormat="1" ht="55.15" customHeight="1" thickBot="1">
      <c r="A1" s="11" t="s">
        <v>717</v>
      </c>
      <c r="B1" s="11"/>
      <c r="C1" s="11"/>
      <c r="D1" s="11"/>
      <c r="E1" s="173"/>
      <c r="F1" s="173"/>
      <c r="G1" s="173"/>
    </row>
    <row r="2" spans="1:7" ht="19.5" customHeight="1" thickBot="1">
      <c r="E2" s="1113" t="s">
        <v>640</v>
      </c>
      <c r="F2" s="1114"/>
    </row>
    <row r="3" spans="1:7" s="6" customFormat="1" ht="24.75" customHeight="1" thickBot="1">
      <c r="A3" s="174"/>
      <c r="B3" s="696" t="s">
        <v>573</v>
      </c>
      <c r="C3" s="696" t="s">
        <v>680</v>
      </c>
      <c r="D3" s="6" t="s">
        <v>275</v>
      </c>
      <c r="E3" s="763" t="s">
        <v>281</v>
      </c>
      <c r="F3" s="667" t="s">
        <v>38</v>
      </c>
    </row>
    <row r="4" spans="1:7" s="6" customFormat="1" ht="19.899999999999999" customHeight="1">
      <c r="A4" s="183" t="s">
        <v>376</v>
      </c>
      <c r="B4" s="863">
        <v>19</v>
      </c>
      <c r="C4" s="863">
        <v>19</v>
      </c>
      <c r="D4" s="6" t="s">
        <v>275</v>
      </c>
      <c r="E4" s="864">
        <f>C4-B4</f>
        <v>0</v>
      </c>
      <c r="F4" s="709">
        <f>(C4-B4)/B4</f>
        <v>0</v>
      </c>
    </row>
    <row r="5" spans="1:7" s="6" customFormat="1" ht="19.899999999999999" customHeight="1">
      <c r="A5" s="184" t="s">
        <v>377</v>
      </c>
      <c r="B5" s="861">
        <v>807000</v>
      </c>
      <c r="C5" s="861">
        <v>832718</v>
      </c>
      <c r="D5" s="6" t="s">
        <v>275</v>
      </c>
      <c r="E5" s="280">
        <f t="shared" ref="E5:E6" si="0">C5-B5</f>
        <v>25718</v>
      </c>
      <c r="F5" s="75">
        <f t="shared" ref="F5:F6" si="1">(C5-B5)/B5</f>
        <v>3.1868649318463442E-2</v>
      </c>
    </row>
    <row r="6" spans="1:7" s="6" customFormat="1" ht="19.899999999999999" customHeight="1" thickBot="1">
      <c r="A6" s="185" t="s">
        <v>470</v>
      </c>
      <c r="B6" s="862">
        <v>3437000</v>
      </c>
      <c r="C6" s="862">
        <v>3582000</v>
      </c>
      <c r="D6" s="6" t="s">
        <v>234</v>
      </c>
      <c r="E6" s="282">
        <f t="shared" si="0"/>
        <v>145000</v>
      </c>
      <c r="F6" s="76">
        <f t="shared" si="1"/>
        <v>4.2187954611579863E-2</v>
      </c>
    </row>
    <row r="8" spans="1:7">
      <c r="A8" s="186"/>
    </row>
  </sheetData>
  <mergeCells count="1">
    <mergeCell ref="E2:F2"/>
  </mergeCells>
  <printOptions horizontalCentered="1"/>
  <pageMargins left="0" right="0" top="0.35433070866141736" bottom="0.31496062992125984" header="0" footer="0.19685039370078741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zoomScaleNormal="100" workbookViewId="0">
      <selection activeCell="K50" sqref="K50"/>
    </sheetView>
  </sheetViews>
  <sheetFormatPr baseColWidth="10" defaultRowHeight="12.75"/>
  <cols>
    <col min="1" max="1" width="52.140625" style="43" customWidth="1"/>
    <col min="2" max="2" width="14.7109375" style="43" customWidth="1"/>
    <col min="3" max="3" width="13.7109375" style="43" customWidth="1"/>
    <col min="4" max="4" width="2.28515625" style="46" customWidth="1"/>
    <col min="5" max="5" width="13.7109375" style="46" customWidth="1"/>
    <col min="6" max="6" width="14" style="46" customWidth="1"/>
    <col min="7" max="256" width="11.42578125" style="43"/>
    <col min="257" max="257" width="58.85546875" style="43" customWidth="1"/>
    <col min="258" max="259" width="14.7109375" style="43" customWidth="1"/>
    <col min="260" max="260" width="4.7109375" style="43" customWidth="1"/>
    <col min="261" max="262" width="14.7109375" style="43" customWidth="1"/>
    <col min="263" max="512" width="11.42578125" style="43"/>
    <col min="513" max="513" width="58.85546875" style="43" customWidth="1"/>
    <col min="514" max="515" width="14.7109375" style="43" customWidth="1"/>
    <col min="516" max="516" width="4.7109375" style="43" customWidth="1"/>
    <col min="517" max="518" width="14.7109375" style="43" customWidth="1"/>
    <col min="519" max="768" width="11.42578125" style="43"/>
    <col min="769" max="769" width="58.85546875" style="43" customWidth="1"/>
    <col min="770" max="771" width="14.7109375" style="43" customWidth="1"/>
    <col min="772" max="772" width="4.7109375" style="43" customWidth="1"/>
    <col min="773" max="774" width="14.7109375" style="43" customWidth="1"/>
    <col min="775" max="1024" width="11.42578125" style="43"/>
    <col min="1025" max="1025" width="58.85546875" style="43" customWidth="1"/>
    <col min="1026" max="1027" width="14.7109375" style="43" customWidth="1"/>
    <col min="1028" max="1028" width="4.7109375" style="43" customWidth="1"/>
    <col min="1029" max="1030" width="14.7109375" style="43" customWidth="1"/>
    <col min="1031" max="1280" width="11.42578125" style="43"/>
    <col min="1281" max="1281" width="58.85546875" style="43" customWidth="1"/>
    <col min="1282" max="1283" width="14.7109375" style="43" customWidth="1"/>
    <col min="1284" max="1284" width="4.7109375" style="43" customWidth="1"/>
    <col min="1285" max="1286" width="14.7109375" style="43" customWidth="1"/>
    <col min="1287" max="1536" width="11.42578125" style="43"/>
    <col min="1537" max="1537" width="58.85546875" style="43" customWidth="1"/>
    <col min="1538" max="1539" width="14.7109375" style="43" customWidth="1"/>
    <col min="1540" max="1540" width="4.7109375" style="43" customWidth="1"/>
    <col min="1541" max="1542" width="14.7109375" style="43" customWidth="1"/>
    <col min="1543" max="1792" width="11.42578125" style="43"/>
    <col min="1793" max="1793" width="58.85546875" style="43" customWidth="1"/>
    <col min="1794" max="1795" width="14.7109375" style="43" customWidth="1"/>
    <col min="1796" max="1796" width="4.7109375" style="43" customWidth="1"/>
    <col min="1797" max="1798" width="14.7109375" style="43" customWidth="1"/>
    <col min="1799" max="2048" width="11.42578125" style="43"/>
    <col min="2049" max="2049" width="58.85546875" style="43" customWidth="1"/>
    <col min="2050" max="2051" width="14.7109375" style="43" customWidth="1"/>
    <col min="2052" max="2052" width="4.7109375" style="43" customWidth="1"/>
    <col min="2053" max="2054" width="14.7109375" style="43" customWidth="1"/>
    <col min="2055" max="2304" width="11.42578125" style="43"/>
    <col min="2305" max="2305" width="58.85546875" style="43" customWidth="1"/>
    <col min="2306" max="2307" width="14.7109375" style="43" customWidth="1"/>
    <col min="2308" max="2308" width="4.7109375" style="43" customWidth="1"/>
    <col min="2309" max="2310" width="14.7109375" style="43" customWidth="1"/>
    <col min="2311" max="2560" width="11.42578125" style="43"/>
    <col min="2561" max="2561" width="58.85546875" style="43" customWidth="1"/>
    <col min="2562" max="2563" width="14.7109375" style="43" customWidth="1"/>
    <col min="2564" max="2564" width="4.7109375" style="43" customWidth="1"/>
    <col min="2565" max="2566" width="14.7109375" style="43" customWidth="1"/>
    <col min="2567" max="2816" width="11.42578125" style="43"/>
    <col min="2817" max="2817" width="58.85546875" style="43" customWidth="1"/>
    <col min="2818" max="2819" width="14.7109375" style="43" customWidth="1"/>
    <col min="2820" max="2820" width="4.7109375" style="43" customWidth="1"/>
    <col min="2821" max="2822" width="14.7109375" style="43" customWidth="1"/>
    <col min="2823" max="3072" width="11.42578125" style="43"/>
    <col min="3073" max="3073" width="58.85546875" style="43" customWidth="1"/>
    <col min="3074" max="3075" width="14.7109375" style="43" customWidth="1"/>
    <col min="3076" max="3076" width="4.7109375" style="43" customWidth="1"/>
    <col min="3077" max="3078" width="14.7109375" style="43" customWidth="1"/>
    <col min="3079" max="3328" width="11.42578125" style="43"/>
    <col min="3329" max="3329" width="58.85546875" style="43" customWidth="1"/>
    <col min="3330" max="3331" width="14.7109375" style="43" customWidth="1"/>
    <col min="3332" max="3332" width="4.7109375" style="43" customWidth="1"/>
    <col min="3333" max="3334" width="14.7109375" style="43" customWidth="1"/>
    <col min="3335" max="3584" width="11.42578125" style="43"/>
    <col min="3585" max="3585" width="58.85546875" style="43" customWidth="1"/>
    <col min="3586" max="3587" width="14.7109375" style="43" customWidth="1"/>
    <col min="3588" max="3588" width="4.7109375" style="43" customWidth="1"/>
    <col min="3589" max="3590" width="14.7109375" style="43" customWidth="1"/>
    <col min="3591" max="3840" width="11.42578125" style="43"/>
    <col min="3841" max="3841" width="58.85546875" style="43" customWidth="1"/>
    <col min="3842" max="3843" width="14.7109375" style="43" customWidth="1"/>
    <col min="3844" max="3844" width="4.7109375" style="43" customWidth="1"/>
    <col min="3845" max="3846" width="14.7109375" style="43" customWidth="1"/>
    <col min="3847" max="4096" width="11.42578125" style="43"/>
    <col min="4097" max="4097" width="58.85546875" style="43" customWidth="1"/>
    <col min="4098" max="4099" width="14.7109375" style="43" customWidth="1"/>
    <col min="4100" max="4100" width="4.7109375" style="43" customWidth="1"/>
    <col min="4101" max="4102" width="14.7109375" style="43" customWidth="1"/>
    <col min="4103" max="4352" width="11.42578125" style="43"/>
    <col min="4353" max="4353" width="58.85546875" style="43" customWidth="1"/>
    <col min="4354" max="4355" width="14.7109375" style="43" customWidth="1"/>
    <col min="4356" max="4356" width="4.7109375" style="43" customWidth="1"/>
    <col min="4357" max="4358" width="14.7109375" style="43" customWidth="1"/>
    <col min="4359" max="4608" width="11.42578125" style="43"/>
    <col min="4609" max="4609" width="58.85546875" style="43" customWidth="1"/>
    <col min="4610" max="4611" width="14.7109375" style="43" customWidth="1"/>
    <col min="4612" max="4612" width="4.7109375" style="43" customWidth="1"/>
    <col min="4613" max="4614" width="14.7109375" style="43" customWidth="1"/>
    <col min="4615" max="4864" width="11.42578125" style="43"/>
    <col min="4865" max="4865" width="58.85546875" style="43" customWidth="1"/>
    <col min="4866" max="4867" width="14.7109375" style="43" customWidth="1"/>
    <col min="4868" max="4868" width="4.7109375" style="43" customWidth="1"/>
    <col min="4869" max="4870" width="14.7109375" style="43" customWidth="1"/>
    <col min="4871" max="5120" width="11.42578125" style="43"/>
    <col min="5121" max="5121" width="58.85546875" style="43" customWidth="1"/>
    <col min="5122" max="5123" width="14.7109375" style="43" customWidth="1"/>
    <col min="5124" max="5124" width="4.7109375" style="43" customWidth="1"/>
    <col min="5125" max="5126" width="14.7109375" style="43" customWidth="1"/>
    <col min="5127" max="5376" width="11.42578125" style="43"/>
    <col min="5377" max="5377" width="58.85546875" style="43" customWidth="1"/>
    <col min="5378" max="5379" width="14.7109375" style="43" customWidth="1"/>
    <col min="5380" max="5380" width="4.7109375" style="43" customWidth="1"/>
    <col min="5381" max="5382" width="14.7109375" style="43" customWidth="1"/>
    <col min="5383" max="5632" width="11.42578125" style="43"/>
    <col min="5633" max="5633" width="58.85546875" style="43" customWidth="1"/>
    <col min="5634" max="5635" width="14.7109375" style="43" customWidth="1"/>
    <col min="5636" max="5636" width="4.7109375" style="43" customWidth="1"/>
    <col min="5637" max="5638" width="14.7109375" style="43" customWidth="1"/>
    <col min="5639" max="5888" width="11.42578125" style="43"/>
    <col min="5889" max="5889" width="58.85546875" style="43" customWidth="1"/>
    <col min="5890" max="5891" width="14.7109375" style="43" customWidth="1"/>
    <col min="5892" max="5892" width="4.7109375" style="43" customWidth="1"/>
    <col min="5893" max="5894" width="14.7109375" style="43" customWidth="1"/>
    <col min="5895" max="6144" width="11.42578125" style="43"/>
    <col min="6145" max="6145" width="58.85546875" style="43" customWidth="1"/>
    <col min="6146" max="6147" width="14.7109375" style="43" customWidth="1"/>
    <col min="6148" max="6148" width="4.7109375" style="43" customWidth="1"/>
    <col min="6149" max="6150" width="14.7109375" style="43" customWidth="1"/>
    <col min="6151" max="6400" width="11.42578125" style="43"/>
    <col min="6401" max="6401" width="58.85546875" style="43" customWidth="1"/>
    <col min="6402" max="6403" width="14.7109375" style="43" customWidth="1"/>
    <col min="6404" max="6404" width="4.7109375" style="43" customWidth="1"/>
    <col min="6405" max="6406" width="14.7109375" style="43" customWidth="1"/>
    <col min="6407" max="6656" width="11.42578125" style="43"/>
    <col min="6657" max="6657" width="58.85546875" style="43" customWidth="1"/>
    <col min="6658" max="6659" width="14.7109375" style="43" customWidth="1"/>
    <col min="6660" max="6660" width="4.7109375" style="43" customWidth="1"/>
    <col min="6661" max="6662" width="14.7109375" style="43" customWidth="1"/>
    <col min="6663" max="6912" width="11.42578125" style="43"/>
    <col min="6913" max="6913" width="58.85546875" style="43" customWidth="1"/>
    <col min="6914" max="6915" width="14.7109375" style="43" customWidth="1"/>
    <col min="6916" max="6916" width="4.7109375" style="43" customWidth="1"/>
    <col min="6917" max="6918" width="14.7109375" style="43" customWidth="1"/>
    <col min="6919" max="7168" width="11.42578125" style="43"/>
    <col min="7169" max="7169" width="58.85546875" style="43" customWidth="1"/>
    <col min="7170" max="7171" width="14.7109375" style="43" customWidth="1"/>
    <col min="7172" max="7172" width="4.7109375" style="43" customWidth="1"/>
    <col min="7173" max="7174" width="14.7109375" style="43" customWidth="1"/>
    <col min="7175" max="7424" width="11.42578125" style="43"/>
    <col min="7425" max="7425" width="58.85546875" style="43" customWidth="1"/>
    <col min="7426" max="7427" width="14.7109375" style="43" customWidth="1"/>
    <col min="7428" max="7428" width="4.7109375" style="43" customWidth="1"/>
    <col min="7429" max="7430" width="14.7109375" style="43" customWidth="1"/>
    <col min="7431" max="7680" width="11.42578125" style="43"/>
    <col min="7681" max="7681" width="58.85546875" style="43" customWidth="1"/>
    <col min="7682" max="7683" width="14.7109375" style="43" customWidth="1"/>
    <col min="7684" max="7684" width="4.7109375" style="43" customWidth="1"/>
    <col min="7685" max="7686" width="14.7109375" style="43" customWidth="1"/>
    <col min="7687" max="7936" width="11.42578125" style="43"/>
    <col min="7937" max="7937" width="58.85546875" style="43" customWidth="1"/>
    <col min="7938" max="7939" width="14.7109375" style="43" customWidth="1"/>
    <col min="7940" max="7940" width="4.7109375" style="43" customWidth="1"/>
    <col min="7941" max="7942" width="14.7109375" style="43" customWidth="1"/>
    <col min="7943" max="8192" width="11.42578125" style="43"/>
    <col min="8193" max="8193" width="58.85546875" style="43" customWidth="1"/>
    <col min="8194" max="8195" width="14.7109375" style="43" customWidth="1"/>
    <col min="8196" max="8196" width="4.7109375" style="43" customWidth="1"/>
    <col min="8197" max="8198" width="14.7109375" style="43" customWidth="1"/>
    <col min="8199" max="8448" width="11.42578125" style="43"/>
    <col min="8449" max="8449" width="58.85546875" style="43" customWidth="1"/>
    <col min="8450" max="8451" width="14.7109375" style="43" customWidth="1"/>
    <col min="8452" max="8452" width="4.7109375" style="43" customWidth="1"/>
    <col min="8453" max="8454" width="14.7109375" style="43" customWidth="1"/>
    <col min="8455" max="8704" width="11.42578125" style="43"/>
    <col min="8705" max="8705" width="58.85546875" style="43" customWidth="1"/>
    <col min="8706" max="8707" width="14.7109375" style="43" customWidth="1"/>
    <col min="8708" max="8708" width="4.7109375" style="43" customWidth="1"/>
    <col min="8709" max="8710" width="14.7109375" style="43" customWidth="1"/>
    <col min="8711" max="8960" width="11.42578125" style="43"/>
    <col min="8961" max="8961" width="58.85546875" style="43" customWidth="1"/>
    <col min="8962" max="8963" width="14.7109375" style="43" customWidth="1"/>
    <col min="8964" max="8964" width="4.7109375" style="43" customWidth="1"/>
    <col min="8965" max="8966" width="14.7109375" style="43" customWidth="1"/>
    <col min="8967" max="9216" width="11.42578125" style="43"/>
    <col min="9217" max="9217" width="58.85546875" style="43" customWidth="1"/>
    <col min="9218" max="9219" width="14.7109375" style="43" customWidth="1"/>
    <col min="9220" max="9220" width="4.7109375" style="43" customWidth="1"/>
    <col min="9221" max="9222" width="14.7109375" style="43" customWidth="1"/>
    <col min="9223" max="9472" width="11.42578125" style="43"/>
    <col min="9473" max="9473" width="58.85546875" style="43" customWidth="1"/>
    <col min="9474" max="9475" width="14.7109375" style="43" customWidth="1"/>
    <col min="9476" max="9476" width="4.7109375" style="43" customWidth="1"/>
    <col min="9477" max="9478" width="14.7109375" style="43" customWidth="1"/>
    <col min="9479" max="9728" width="11.42578125" style="43"/>
    <col min="9729" max="9729" width="58.85546875" style="43" customWidth="1"/>
    <col min="9730" max="9731" width="14.7109375" style="43" customWidth="1"/>
    <col min="9732" max="9732" width="4.7109375" style="43" customWidth="1"/>
    <col min="9733" max="9734" width="14.7109375" style="43" customWidth="1"/>
    <col min="9735" max="9984" width="11.42578125" style="43"/>
    <col min="9985" max="9985" width="58.85546875" style="43" customWidth="1"/>
    <col min="9986" max="9987" width="14.7109375" style="43" customWidth="1"/>
    <col min="9988" max="9988" width="4.7109375" style="43" customWidth="1"/>
    <col min="9989" max="9990" width="14.7109375" style="43" customWidth="1"/>
    <col min="9991" max="10240" width="11.42578125" style="43"/>
    <col min="10241" max="10241" width="58.85546875" style="43" customWidth="1"/>
    <col min="10242" max="10243" width="14.7109375" style="43" customWidth="1"/>
    <col min="10244" max="10244" width="4.7109375" style="43" customWidth="1"/>
    <col min="10245" max="10246" width="14.7109375" style="43" customWidth="1"/>
    <col min="10247" max="10496" width="11.42578125" style="43"/>
    <col min="10497" max="10497" width="58.85546875" style="43" customWidth="1"/>
    <col min="10498" max="10499" width="14.7109375" style="43" customWidth="1"/>
    <col min="10500" max="10500" width="4.7109375" style="43" customWidth="1"/>
    <col min="10501" max="10502" width="14.7109375" style="43" customWidth="1"/>
    <col min="10503" max="10752" width="11.42578125" style="43"/>
    <col min="10753" max="10753" width="58.85546875" style="43" customWidth="1"/>
    <col min="10754" max="10755" width="14.7109375" style="43" customWidth="1"/>
    <col min="10756" max="10756" width="4.7109375" style="43" customWidth="1"/>
    <col min="10757" max="10758" width="14.7109375" style="43" customWidth="1"/>
    <col min="10759" max="11008" width="11.42578125" style="43"/>
    <col min="11009" max="11009" width="58.85546875" style="43" customWidth="1"/>
    <col min="11010" max="11011" width="14.7109375" style="43" customWidth="1"/>
    <col min="11012" max="11012" width="4.7109375" style="43" customWidth="1"/>
    <col min="11013" max="11014" width="14.7109375" style="43" customWidth="1"/>
    <col min="11015" max="11264" width="11.42578125" style="43"/>
    <col min="11265" max="11265" width="58.85546875" style="43" customWidth="1"/>
    <col min="11266" max="11267" width="14.7109375" style="43" customWidth="1"/>
    <col min="11268" max="11268" width="4.7109375" style="43" customWidth="1"/>
    <col min="11269" max="11270" width="14.7109375" style="43" customWidth="1"/>
    <col min="11271" max="11520" width="11.42578125" style="43"/>
    <col min="11521" max="11521" width="58.85546875" style="43" customWidth="1"/>
    <col min="11522" max="11523" width="14.7109375" style="43" customWidth="1"/>
    <col min="11524" max="11524" width="4.7109375" style="43" customWidth="1"/>
    <col min="11525" max="11526" width="14.7109375" style="43" customWidth="1"/>
    <col min="11527" max="11776" width="11.42578125" style="43"/>
    <col min="11777" max="11777" width="58.85546875" style="43" customWidth="1"/>
    <col min="11778" max="11779" width="14.7109375" style="43" customWidth="1"/>
    <col min="11780" max="11780" width="4.7109375" style="43" customWidth="1"/>
    <col min="11781" max="11782" width="14.7109375" style="43" customWidth="1"/>
    <col min="11783" max="12032" width="11.42578125" style="43"/>
    <col min="12033" max="12033" width="58.85546875" style="43" customWidth="1"/>
    <col min="12034" max="12035" width="14.7109375" style="43" customWidth="1"/>
    <col min="12036" max="12036" width="4.7109375" style="43" customWidth="1"/>
    <col min="12037" max="12038" width="14.7109375" style="43" customWidth="1"/>
    <col min="12039" max="12288" width="11.42578125" style="43"/>
    <col min="12289" max="12289" width="58.85546875" style="43" customWidth="1"/>
    <col min="12290" max="12291" width="14.7109375" style="43" customWidth="1"/>
    <col min="12292" max="12292" width="4.7109375" style="43" customWidth="1"/>
    <col min="12293" max="12294" width="14.7109375" style="43" customWidth="1"/>
    <col min="12295" max="12544" width="11.42578125" style="43"/>
    <col min="12545" max="12545" width="58.85546875" style="43" customWidth="1"/>
    <col min="12546" max="12547" width="14.7109375" style="43" customWidth="1"/>
    <col min="12548" max="12548" width="4.7109375" style="43" customWidth="1"/>
    <col min="12549" max="12550" width="14.7109375" style="43" customWidth="1"/>
    <col min="12551" max="12800" width="11.42578125" style="43"/>
    <col min="12801" max="12801" width="58.85546875" style="43" customWidth="1"/>
    <col min="12802" max="12803" width="14.7109375" style="43" customWidth="1"/>
    <col min="12804" max="12804" width="4.7109375" style="43" customWidth="1"/>
    <col min="12805" max="12806" width="14.7109375" style="43" customWidth="1"/>
    <col min="12807" max="13056" width="11.42578125" style="43"/>
    <col min="13057" max="13057" width="58.85546875" style="43" customWidth="1"/>
    <col min="13058" max="13059" width="14.7109375" style="43" customWidth="1"/>
    <col min="13060" max="13060" width="4.7109375" style="43" customWidth="1"/>
    <col min="13061" max="13062" width="14.7109375" style="43" customWidth="1"/>
    <col min="13063" max="13312" width="11.42578125" style="43"/>
    <col min="13313" max="13313" width="58.85546875" style="43" customWidth="1"/>
    <col min="13314" max="13315" width="14.7109375" style="43" customWidth="1"/>
    <col min="13316" max="13316" width="4.7109375" style="43" customWidth="1"/>
    <col min="13317" max="13318" width="14.7109375" style="43" customWidth="1"/>
    <col min="13319" max="13568" width="11.42578125" style="43"/>
    <col min="13569" max="13569" width="58.85546875" style="43" customWidth="1"/>
    <col min="13570" max="13571" width="14.7109375" style="43" customWidth="1"/>
    <col min="13572" max="13572" width="4.7109375" style="43" customWidth="1"/>
    <col min="13573" max="13574" width="14.7109375" style="43" customWidth="1"/>
    <col min="13575" max="13824" width="11.42578125" style="43"/>
    <col min="13825" max="13825" width="58.85546875" style="43" customWidth="1"/>
    <col min="13826" max="13827" width="14.7109375" style="43" customWidth="1"/>
    <col min="13828" max="13828" width="4.7109375" style="43" customWidth="1"/>
    <col min="13829" max="13830" width="14.7109375" style="43" customWidth="1"/>
    <col min="13831" max="14080" width="11.42578125" style="43"/>
    <col min="14081" max="14081" width="58.85546875" style="43" customWidth="1"/>
    <col min="14082" max="14083" width="14.7109375" style="43" customWidth="1"/>
    <col min="14084" max="14084" width="4.7109375" style="43" customWidth="1"/>
    <col min="14085" max="14086" width="14.7109375" style="43" customWidth="1"/>
    <col min="14087" max="14336" width="11.42578125" style="43"/>
    <col min="14337" max="14337" width="58.85546875" style="43" customWidth="1"/>
    <col min="14338" max="14339" width="14.7109375" style="43" customWidth="1"/>
    <col min="14340" max="14340" width="4.7109375" style="43" customWidth="1"/>
    <col min="14341" max="14342" width="14.7109375" style="43" customWidth="1"/>
    <col min="14343" max="14592" width="11.42578125" style="43"/>
    <col min="14593" max="14593" width="58.85546875" style="43" customWidth="1"/>
    <col min="14594" max="14595" width="14.7109375" style="43" customWidth="1"/>
    <col min="14596" max="14596" width="4.7109375" style="43" customWidth="1"/>
    <col min="14597" max="14598" width="14.7109375" style="43" customWidth="1"/>
    <col min="14599" max="14848" width="11.42578125" style="43"/>
    <col min="14849" max="14849" width="58.85546875" style="43" customWidth="1"/>
    <col min="14850" max="14851" width="14.7109375" style="43" customWidth="1"/>
    <col min="14852" max="14852" width="4.7109375" style="43" customWidth="1"/>
    <col min="14853" max="14854" width="14.7109375" style="43" customWidth="1"/>
    <col min="14855" max="15104" width="11.42578125" style="43"/>
    <col min="15105" max="15105" width="58.85546875" style="43" customWidth="1"/>
    <col min="15106" max="15107" width="14.7109375" style="43" customWidth="1"/>
    <col min="15108" max="15108" width="4.7109375" style="43" customWidth="1"/>
    <col min="15109" max="15110" width="14.7109375" style="43" customWidth="1"/>
    <col min="15111" max="15360" width="11.42578125" style="43"/>
    <col min="15361" max="15361" width="58.85546875" style="43" customWidth="1"/>
    <col min="15362" max="15363" width="14.7109375" style="43" customWidth="1"/>
    <col min="15364" max="15364" width="4.7109375" style="43" customWidth="1"/>
    <col min="15365" max="15366" width="14.7109375" style="43" customWidth="1"/>
    <col min="15367" max="15616" width="11.42578125" style="43"/>
    <col min="15617" max="15617" width="58.85546875" style="43" customWidth="1"/>
    <col min="15618" max="15619" width="14.7109375" style="43" customWidth="1"/>
    <col min="15620" max="15620" width="4.7109375" style="43" customWidth="1"/>
    <col min="15621" max="15622" width="14.7109375" style="43" customWidth="1"/>
    <col min="15623" max="15872" width="11.42578125" style="43"/>
    <col min="15873" max="15873" width="58.85546875" style="43" customWidth="1"/>
    <col min="15874" max="15875" width="14.7109375" style="43" customWidth="1"/>
    <col min="15876" max="15876" width="4.7109375" style="43" customWidth="1"/>
    <col min="15877" max="15878" width="14.7109375" style="43" customWidth="1"/>
    <col min="15879" max="16128" width="11.42578125" style="43"/>
    <col min="16129" max="16129" width="58.85546875" style="43" customWidth="1"/>
    <col min="16130" max="16131" width="14.7109375" style="43" customWidth="1"/>
    <col min="16132" max="16132" width="4.7109375" style="43" customWidth="1"/>
    <col min="16133" max="16134" width="14.7109375" style="43" customWidth="1"/>
    <col min="16135" max="16384" width="11.42578125" style="43"/>
  </cols>
  <sheetData>
    <row r="1" spans="1:9" s="79" customFormat="1" ht="45" customHeight="1">
      <c r="A1" s="82" t="s">
        <v>718</v>
      </c>
      <c r="B1" s="82"/>
      <c r="C1" s="82"/>
      <c r="D1" s="82"/>
      <c r="E1" s="82"/>
      <c r="F1" s="82"/>
    </row>
    <row r="2" spans="1:9" s="79" customFormat="1" ht="19.149999999999999" customHeight="1">
      <c r="A2" s="100"/>
      <c r="B2" s="100"/>
      <c r="C2" s="100"/>
      <c r="D2" s="100"/>
      <c r="E2" s="100"/>
      <c r="F2" s="100"/>
    </row>
    <row r="3" spans="1:9" s="79" customFormat="1" ht="35.25" customHeight="1">
      <c r="A3" s="845" t="s">
        <v>378</v>
      </c>
      <c r="B3" s="100"/>
      <c r="C3" s="100"/>
      <c r="D3" s="100"/>
      <c r="E3" s="100"/>
      <c r="F3" s="100"/>
    </row>
    <row r="4" spans="1:9" s="79" customFormat="1" ht="12" customHeight="1" thickBot="1">
      <c r="A4" s="100"/>
      <c r="B4" s="100"/>
      <c r="C4" s="100"/>
      <c r="D4" s="112"/>
      <c r="E4" s="46"/>
      <c r="F4" s="46"/>
    </row>
    <row r="5" spans="1:9" ht="19.899999999999999" customHeight="1" thickBot="1">
      <c r="B5" s="662">
        <v>2017</v>
      </c>
      <c r="C5" s="825">
        <v>2018</v>
      </c>
      <c r="D5" s="149"/>
      <c r="E5" s="1096" t="s">
        <v>639</v>
      </c>
      <c r="F5" s="1097"/>
    </row>
    <row r="6" spans="1:9" s="46" customFormat="1" ht="27" customHeight="1" thickBot="1">
      <c r="A6" s="187"/>
      <c r="B6" s="631" t="s">
        <v>466</v>
      </c>
      <c r="C6" s="631" t="s">
        <v>466</v>
      </c>
      <c r="E6" s="763" t="s">
        <v>466</v>
      </c>
      <c r="F6" s="627" t="s">
        <v>38</v>
      </c>
      <c r="G6" s="43"/>
      <c r="H6" s="43"/>
    </row>
    <row r="7" spans="1:9" ht="19.899999999999999" customHeight="1">
      <c r="A7" s="846" t="s">
        <v>530</v>
      </c>
      <c r="B7" s="369">
        <v>160123.04</v>
      </c>
      <c r="C7" s="369">
        <f>'C1'!C6</f>
        <v>178690.09760000001</v>
      </c>
      <c r="E7" s="848">
        <f>C7-B7</f>
        <v>18567.0576</v>
      </c>
      <c r="F7" s="652">
        <f>(C7-B7)/B7</f>
        <v>0.11595494065063966</v>
      </c>
      <c r="G7" s="141"/>
      <c r="H7" s="1066"/>
    </row>
    <row r="8" spans="1:9" ht="19.899999999999999" customHeight="1" thickBot="1">
      <c r="A8" s="847" t="s">
        <v>531</v>
      </c>
      <c r="B8" s="370">
        <v>2679701.3072870364</v>
      </c>
      <c r="C8" s="370">
        <f>'G16'!C27</f>
        <v>2460658.0424220962</v>
      </c>
      <c r="E8" s="849">
        <f>C8-B8</f>
        <v>-219043.2648649402</v>
      </c>
      <c r="F8" s="656">
        <f>(C8-B8)/B8</f>
        <v>-8.1741671830843854E-2</v>
      </c>
      <c r="H8" s="1066"/>
    </row>
    <row r="9" spans="1:9" ht="21.75" customHeight="1" thickBot="1">
      <c r="A9" s="840" t="s">
        <v>378</v>
      </c>
      <c r="B9" s="1067">
        <f>+B7/B8</f>
        <v>5.9754062725039532E-2</v>
      </c>
      <c r="C9" s="1067">
        <f>+C7/C8</f>
        <v>7.2618825744722421E-2</v>
      </c>
      <c r="E9" s="1068">
        <f>C9-B9</f>
        <v>1.2864763019682889E-2</v>
      </c>
      <c r="F9" s="851">
        <f>(C9-B9)/B9</f>
        <v>0.21529520225060778</v>
      </c>
    </row>
    <row r="10" spans="1:9" ht="20.25" customHeight="1">
      <c r="A10" s="188"/>
      <c r="C10" s="189"/>
      <c r="E10" s="43"/>
      <c r="F10" s="43"/>
    </row>
    <row r="11" spans="1:9" ht="23.45" customHeight="1">
      <c r="A11" s="845" t="s">
        <v>380</v>
      </c>
      <c r="B11" s="192"/>
      <c r="C11" s="192"/>
      <c r="D11" s="190"/>
    </row>
    <row r="12" spans="1:9" ht="13.5" thickBot="1"/>
    <row r="13" spans="1:9" s="6" customFormat="1" ht="19.899999999999999" customHeight="1" thickBot="1">
      <c r="A13" s="5"/>
      <c r="B13" s="672">
        <v>2017</v>
      </c>
      <c r="C13" s="618">
        <v>2018</v>
      </c>
      <c r="D13" s="4"/>
      <c r="E13" s="1078" t="s">
        <v>639</v>
      </c>
      <c r="F13" s="1079"/>
      <c r="G13"/>
      <c r="H13"/>
      <c r="I13"/>
    </row>
    <row r="14" spans="1:9" s="6" customFormat="1" ht="27" customHeight="1" thickBot="1">
      <c r="A14" s="5"/>
      <c r="B14" s="619" t="s">
        <v>50</v>
      </c>
      <c r="C14" s="619" t="s">
        <v>50</v>
      </c>
      <c r="E14" s="590" t="s">
        <v>50</v>
      </c>
      <c r="F14" s="852" t="s">
        <v>38</v>
      </c>
      <c r="G14"/>
      <c r="H14"/>
    </row>
    <row r="15" spans="1:9" s="6" customFormat="1" ht="19.899999999999999" customHeight="1">
      <c r="A15" s="846" t="s">
        <v>530</v>
      </c>
      <c r="B15" s="369">
        <v>160123.04</v>
      </c>
      <c r="C15" s="369">
        <f>C7</f>
        <v>178690.09760000001</v>
      </c>
      <c r="E15" s="853">
        <f>C15-B15</f>
        <v>18567.0576</v>
      </c>
      <c r="F15" s="652">
        <f>(C15-B15)/B15</f>
        <v>0.11595494065063966</v>
      </c>
      <c r="G15"/>
      <c r="H15"/>
      <c r="I15"/>
    </row>
    <row r="16" spans="1:9" s="6" customFormat="1" ht="19.899999999999999" customHeight="1" thickBot="1">
      <c r="A16" s="195" t="s">
        <v>379</v>
      </c>
      <c r="B16" s="242">
        <v>316</v>
      </c>
      <c r="C16" s="242">
        <f>'C4'!D7</f>
        <v>320</v>
      </c>
      <c r="E16" s="854">
        <f>C16-B16</f>
        <v>4</v>
      </c>
      <c r="F16" s="656">
        <f>(C16-B16)/B16</f>
        <v>1.2658227848101266E-2</v>
      </c>
    </row>
    <row r="17" spans="1:8" s="6" customFormat="1" ht="27" customHeight="1" thickBot="1">
      <c r="A17" s="841" t="s">
        <v>380</v>
      </c>
      <c r="B17" s="842">
        <f>(B15/B16)*1000</f>
        <v>506718.48101265822</v>
      </c>
      <c r="C17" s="842">
        <f>(C15/C16)*1000</f>
        <v>558406.55500000005</v>
      </c>
      <c r="E17" s="855">
        <f>C17-B17</f>
        <v>51688.073987341835</v>
      </c>
      <c r="F17" s="851">
        <f>(C17-B17)/B17</f>
        <v>0.10200550389250679</v>
      </c>
    </row>
    <row r="18" spans="1:8" ht="19.5" customHeight="1"/>
    <row r="19" spans="1:8" ht="23.45" customHeight="1">
      <c r="A19" s="845" t="s">
        <v>381</v>
      </c>
      <c r="B19" s="192"/>
      <c r="C19" s="192"/>
      <c r="D19" s="190"/>
    </row>
    <row r="20" spans="1:8" ht="13.5" thickBot="1"/>
    <row r="21" spans="1:8" s="6" customFormat="1" ht="19.899999999999999" customHeight="1" thickBot="1">
      <c r="A21" s="193"/>
      <c r="B21" s="672">
        <v>2017</v>
      </c>
      <c r="C21" s="618">
        <v>2018</v>
      </c>
      <c r="D21" s="4"/>
      <c r="E21" s="1078" t="s">
        <v>639</v>
      </c>
      <c r="F21" s="1079"/>
    </row>
    <row r="22" spans="1:8" s="6" customFormat="1" ht="27" customHeight="1" thickBot="1">
      <c r="A22" s="5"/>
      <c r="B22" s="631" t="s">
        <v>466</v>
      </c>
      <c r="C22" s="631" t="s">
        <v>466</v>
      </c>
      <c r="E22" s="763" t="s">
        <v>466</v>
      </c>
      <c r="F22" s="852" t="s">
        <v>38</v>
      </c>
      <c r="G22"/>
      <c r="H22"/>
    </row>
    <row r="23" spans="1:8" s="6" customFormat="1" ht="19.899999999999999" customHeight="1">
      <c r="A23" s="846" t="s">
        <v>530</v>
      </c>
      <c r="B23" s="369">
        <v>160123.04</v>
      </c>
      <c r="C23" s="369">
        <f>C7</f>
        <v>178690.09760000001</v>
      </c>
      <c r="E23" s="848">
        <f>C23-B23</f>
        <v>18567.0576</v>
      </c>
      <c r="F23" s="652">
        <f>(C23-B23)/B23</f>
        <v>0.11595494065063966</v>
      </c>
      <c r="G23"/>
      <c r="H23"/>
    </row>
    <row r="24" spans="1:8" s="6" customFormat="1" ht="19.899999999999999" customHeight="1" thickBot="1">
      <c r="A24" s="195" t="s">
        <v>597</v>
      </c>
      <c r="B24" s="370">
        <v>26669.720839999998</v>
      </c>
      <c r="C24" s="370">
        <f>'C3'!D9</f>
        <v>25379.43</v>
      </c>
      <c r="E24" s="849">
        <f>C24-B24</f>
        <v>-1290.2908399999978</v>
      </c>
      <c r="F24" s="656">
        <f>(C24-B24)/B24</f>
        <v>-4.8380365424177341E-2</v>
      </c>
      <c r="G24"/>
      <c r="H24" s="1066"/>
    </row>
    <row r="25" spans="1:8" s="6" customFormat="1" ht="27" customHeight="1" thickBot="1">
      <c r="A25" s="841" t="s">
        <v>381</v>
      </c>
      <c r="B25" s="843">
        <f>B23/B24</f>
        <v>6.0039263613079505</v>
      </c>
      <c r="C25" s="843">
        <f>C23/C24</f>
        <v>7.040745107356627</v>
      </c>
      <c r="E25" s="850">
        <f>C25-B25</f>
        <v>1.0368187460486764</v>
      </c>
      <c r="F25" s="851">
        <f>(C25-B25)/B25</f>
        <v>0.17269011704247589</v>
      </c>
      <c r="G25"/>
      <c r="H25"/>
    </row>
    <row r="26" spans="1:8" ht="18.75" customHeight="1"/>
    <row r="27" spans="1:8" ht="23.45" customHeight="1">
      <c r="A27" s="845" t="s">
        <v>382</v>
      </c>
      <c r="B27" s="192"/>
      <c r="C27" s="192"/>
      <c r="D27" s="190"/>
    </row>
    <row r="28" spans="1:8" ht="13.5" thickBot="1"/>
    <row r="29" spans="1:8" s="6" customFormat="1" ht="19.899999999999999" customHeight="1" thickBot="1">
      <c r="A29" s="166"/>
      <c r="B29" s="672">
        <v>2017</v>
      </c>
      <c r="C29" s="618">
        <v>2018</v>
      </c>
      <c r="D29" s="4"/>
      <c r="E29" s="1078" t="s">
        <v>639</v>
      </c>
      <c r="F29" s="1079"/>
    </row>
    <row r="30" spans="1:8" s="6" customFormat="1" ht="27" customHeight="1" thickBot="1">
      <c r="B30" s="631" t="s">
        <v>466</v>
      </c>
      <c r="C30" s="631" t="s">
        <v>466</v>
      </c>
      <c r="E30" s="763" t="s">
        <v>466</v>
      </c>
      <c r="F30" s="852" t="s">
        <v>38</v>
      </c>
    </row>
    <row r="31" spans="1:8" s="6" customFormat="1" ht="19.899999999999999" customHeight="1">
      <c r="A31" s="194" t="s">
        <v>597</v>
      </c>
      <c r="B31" s="369">
        <v>26669.720839999998</v>
      </c>
      <c r="C31" s="369">
        <f>C24</f>
        <v>25379.43</v>
      </c>
      <c r="E31" s="848">
        <f>C31-B31</f>
        <v>-1290.2908399999978</v>
      </c>
      <c r="F31" s="652">
        <f>(C31-B31)/B31</f>
        <v>-4.8380365424177341E-2</v>
      </c>
    </row>
    <row r="32" spans="1:8" s="6" customFormat="1" ht="19.899999999999999" customHeight="1" thickBot="1">
      <c r="A32" s="195" t="s">
        <v>532</v>
      </c>
      <c r="B32" s="370">
        <v>3682671.1126170363</v>
      </c>
      <c r="C32" s="370">
        <f>'C1'!C5</f>
        <v>3482953.5904120971</v>
      </c>
      <c r="E32" s="849">
        <f>C32-B32</f>
        <v>-199717.52220493928</v>
      </c>
      <c r="F32" s="656">
        <f>(C32-B32)/B32</f>
        <v>-5.4231701962387011E-2</v>
      </c>
      <c r="H32" s="1066"/>
    </row>
    <row r="33" spans="1:6" s="6" customFormat="1" ht="27" customHeight="1" thickBot="1">
      <c r="A33" s="844" t="s">
        <v>382</v>
      </c>
      <c r="B33" s="843">
        <f>+(B31/B32)*100</f>
        <v>0.72419502107120148</v>
      </c>
      <c r="C33" s="843">
        <f>+(C31/C32)*100</f>
        <v>0.72867551465126323</v>
      </c>
      <c r="E33" s="850">
        <f>C33-B33</f>
        <v>4.4804935800617507E-3</v>
      </c>
      <c r="F33" s="851">
        <f>(C33-B33)/B33</f>
        <v>6.1868605136698902E-3</v>
      </c>
    </row>
    <row r="35" spans="1:6" ht="23.45" customHeight="1">
      <c r="A35" s="845" t="s">
        <v>706</v>
      </c>
      <c r="B35" s="192"/>
      <c r="C35" s="192"/>
      <c r="D35" s="190"/>
    </row>
    <row r="36" spans="1:6" ht="13.5" thickBot="1"/>
    <row r="37" spans="1:6" s="6" customFormat="1" ht="19.899999999999999" customHeight="1" thickBot="1">
      <c r="A37" s="166"/>
      <c r="B37" s="672">
        <v>2017</v>
      </c>
      <c r="C37" s="618">
        <v>2018</v>
      </c>
      <c r="D37" s="4"/>
      <c r="E37" s="1078" t="s">
        <v>639</v>
      </c>
      <c r="F37" s="1079"/>
    </row>
    <row r="38" spans="1:6" s="6" customFormat="1" ht="27" customHeight="1" thickBot="1">
      <c r="B38" s="631" t="s">
        <v>710</v>
      </c>
      <c r="C38" s="631" t="s">
        <v>710</v>
      </c>
      <c r="E38" s="631" t="s">
        <v>710</v>
      </c>
      <c r="F38" s="852" t="s">
        <v>38</v>
      </c>
    </row>
    <row r="39" spans="1:6" s="6" customFormat="1" ht="19.899999999999999" customHeight="1">
      <c r="A39" s="194" t="s">
        <v>707</v>
      </c>
      <c r="B39" s="378">
        <v>643234</v>
      </c>
      <c r="C39" s="378">
        <v>647554</v>
      </c>
      <c r="E39" s="782">
        <f>C39-B39</f>
        <v>4320</v>
      </c>
      <c r="F39" s="652">
        <f>(C39-B39)/B39</f>
        <v>6.7160628946852938E-3</v>
      </c>
    </row>
    <row r="40" spans="1:6" s="6" customFormat="1" ht="19.899999999999999" customHeight="1" thickBot="1">
      <c r="A40" s="195" t="s">
        <v>379</v>
      </c>
      <c r="B40" s="380">
        <f>B16</f>
        <v>316</v>
      </c>
      <c r="C40" s="380">
        <f>C16</f>
        <v>320</v>
      </c>
      <c r="E40" s="799">
        <f>C40-B40</f>
        <v>4</v>
      </c>
      <c r="F40" s="656">
        <f>(C40-B40)/B40</f>
        <v>1.2658227848101266E-2</v>
      </c>
    </row>
    <row r="41" spans="1:6" s="6" customFormat="1" ht="27" customHeight="1" thickBot="1">
      <c r="A41" s="844" t="s">
        <v>706</v>
      </c>
      <c r="B41" s="1069">
        <f>B40/B39*10000</f>
        <v>4.9126756359272052</v>
      </c>
      <c r="C41" s="1069">
        <f>C40/C39*10000</f>
        <v>4.9416728180198097</v>
      </c>
      <c r="E41" s="850">
        <f>C41-B41</f>
        <v>2.899718209260449E-2</v>
      </c>
      <c r="F41" s="851">
        <f>(C41-B41)/B41</f>
        <v>5.9025232361247966E-3</v>
      </c>
    </row>
    <row r="43" spans="1:6" s="191" customFormat="1" ht="25.15" customHeight="1">
      <c r="A43" s="1127" t="s">
        <v>533</v>
      </c>
      <c r="B43" s="1127"/>
      <c r="C43" s="1127"/>
      <c r="D43" s="1127"/>
      <c r="E43" s="1127"/>
      <c r="F43" s="1127"/>
    </row>
    <row r="44" spans="1:6" ht="23.45" customHeight="1">
      <c r="A44" s="295" t="s">
        <v>534</v>
      </c>
      <c r="B44" s="190"/>
      <c r="C44" s="190"/>
      <c r="D44" s="190"/>
      <c r="E44" s="80"/>
      <c r="F44" s="80"/>
    </row>
    <row r="45" spans="1:6" ht="24" customHeight="1">
      <c r="A45" s="295" t="s">
        <v>598</v>
      </c>
      <c r="B45" s="53"/>
      <c r="C45" s="53"/>
      <c r="D45" s="80"/>
      <c r="E45" s="80"/>
      <c r="F45" s="80"/>
    </row>
    <row r="46" spans="1:6" ht="19.5" customHeight="1">
      <c r="A46" s="295" t="s">
        <v>709</v>
      </c>
      <c r="B46" s="53"/>
      <c r="C46" s="53"/>
      <c r="D46" s="80"/>
      <c r="E46" s="80"/>
      <c r="F46" s="80"/>
    </row>
  </sheetData>
  <mergeCells count="6">
    <mergeCell ref="E29:F29"/>
    <mergeCell ref="E5:F5"/>
    <mergeCell ref="E13:F13"/>
    <mergeCell ref="E21:F21"/>
    <mergeCell ref="A43:F43"/>
    <mergeCell ref="E37:F37"/>
  </mergeCells>
  <printOptions horizontalCentered="1"/>
  <pageMargins left="0" right="0" top="0.35433070866141736" bottom="0.31496062992125984" header="0" footer="0.19685039370078741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79</vt:i4>
      </vt:variant>
      <vt:variant>
        <vt:lpstr>Rangos con nombre</vt:lpstr>
      </vt:variant>
      <vt:variant>
        <vt:i4>44</vt:i4>
      </vt:variant>
    </vt:vector>
  </HeadingPairs>
  <TitlesOfParts>
    <vt:vector size="123" baseType="lpstr">
      <vt:lpstr>Indice</vt:lpstr>
      <vt:lpstr>C1</vt:lpstr>
      <vt:lpstr>C2</vt:lpstr>
      <vt:lpstr>C3</vt:lpstr>
      <vt:lpstr>C4</vt:lpstr>
      <vt:lpstr>G5</vt:lpstr>
      <vt:lpstr>G6</vt:lpstr>
      <vt:lpstr>C7</vt:lpstr>
      <vt:lpstr>G8</vt:lpstr>
      <vt:lpstr>C9</vt:lpstr>
      <vt:lpstr>C10</vt:lpstr>
      <vt:lpstr>G11</vt:lpstr>
      <vt:lpstr>C12</vt:lpstr>
      <vt:lpstr>C13</vt:lpstr>
      <vt:lpstr>C14</vt:lpstr>
      <vt:lpstr>C15</vt:lpstr>
      <vt:lpstr>G16</vt:lpstr>
      <vt:lpstr>C17</vt:lpstr>
      <vt:lpstr>C18</vt:lpstr>
      <vt:lpstr>C19</vt:lpstr>
      <vt:lpstr>G20</vt:lpstr>
      <vt:lpstr>G21</vt:lpstr>
      <vt:lpstr>G22</vt:lpstr>
      <vt:lpstr>C23</vt:lpstr>
      <vt:lpstr>G24</vt:lpstr>
      <vt:lpstr>G25</vt:lpstr>
      <vt:lpstr>C26</vt:lpstr>
      <vt:lpstr>G27</vt:lpstr>
      <vt:lpstr>G28</vt:lpstr>
      <vt:lpstr>G29</vt:lpstr>
      <vt:lpstr>G30</vt:lpstr>
      <vt:lpstr>G31</vt:lpstr>
      <vt:lpstr>C32</vt:lpstr>
      <vt:lpstr>C33</vt:lpstr>
      <vt:lpstr>G34</vt:lpstr>
      <vt:lpstr>C35</vt:lpstr>
      <vt:lpstr>G36</vt:lpstr>
      <vt:lpstr>C37</vt:lpstr>
      <vt:lpstr>C38</vt:lpstr>
      <vt:lpstr>C39</vt:lpstr>
      <vt:lpstr>C40</vt:lpstr>
      <vt:lpstr>C41</vt:lpstr>
      <vt:lpstr>C42</vt:lpstr>
      <vt:lpstr>G43</vt:lpstr>
      <vt:lpstr>G44</vt:lpstr>
      <vt:lpstr>C45</vt:lpstr>
      <vt:lpstr>C46</vt:lpstr>
      <vt:lpstr>C47</vt:lpstr>
      <vt:lpstr>G48</vt:lpstr>
      <vt:lpstr>G49</vt:lpstr>
      <vt:lpstr>G50</vt:lpstr>
      <vt:lpstr>C51</vt:lpstr>
      <vt:lpstr>C52</vt:lpstr>
      <vt:lpstr>G53</vt:lpstr>
      <vt:lpstr>C54</vt:lpstr>
      <vt:lpstr>G55</vt:lpstr>
      <vt:lpstr>G56</vt:lpstr>
      <vt:lpstr>C57</vt:lpstr>
      <vt:lpstr>C58</vt:lpstr>
      <vt:lpstr>C59</vt:lpstr>
      <vt:lpstr>G60</vt:lpstr>
      <vt:lpstr>G61</vt:lpstr>
      <vt:lpstr>G62</vt:lpstr>
      <vt:lpstr>G63</vt:lpstr>
      <vt:lpstr>G64</vt:lpstr>
      <vt:lpstr>G65</vt:lpstr>
      <vt:lpstr>C66</vt:lpstr>
      <vt:lpstr>G67</vt:lpstr>
      <vt:lpstr>C68</vt:lpstr>
      <vt:lpstr>C69</vt:lpstr>
      <vt:lpstr>C70</vt:lpstr>
      <vt:lpstr>C71</vt:lpstr>
      <vt:lpstr>C72</vt:lpstr>
      <vt:lpstr>C73</vt:lpstr>
      <vt:lpstr>C74</vt:lpstr>
      <vt:lpstr>C75</vt:lpstr>
      <vt:lpstr>C76</vt:lpstr>
      <vt:lpstr>C77</vt:lpstr>
      <vt:lpstr>C78</vt:lpstr>
      <vt:lpstr>'C1'!Área_de_impresión</vt:lpstr>
      <vt:lpstr>'C12'!Área_de_impresión</vt:lpstr>
      <vt:lpstr>'C13'!Área_de_impresión</vt:lpstr>
      <vt:lpstr>'C14'!Área_de_impresión</vt:lpstr>
      <vt:lpstr>'C15'!Área_de_impresión</vt:lpstr>
      <vt:lpstr>'C33'!Área_de_impresión</vt:lpstr>
      <vt:lpstr>'C78'!Área_de_impresión</vt:lpstr>
      <vt:lpstr>'G11'!Área_de_impresión</vt:lpstr>
      <vt:lpstr>'G16'!Área_de_impresión</vt:lpstr>
      <vt:lpstr>'G20'!Área_de_impresión</vt:lpstr>
      <vt:lpstr>'G21'!Área_de_impresión</vt:lpstr>
      <vt:lpstr>'G22'!Área_de_impresión</vt:lpstr>
      <vt:lpstr>'G24'!Área_de_impresión</vt:lpstr>
      <vt:lpstr>'G25'!Área_de_impresión</vt:lpstr>
      <vt:lpstr>'G27'!Área_de_impresión</vt:lpstr>
      <vt:lpstr>'G28'!Área_de_impresión</vt:lpstr>
      <vt:lpstr>'G29'!Área_de_impresión</vt:lpstr>
      <vt:lpstr>'G30'!Área_de_impresión</vt:lpstr>
      <vt:lpstr>'G31'!Área_de_impresión</vt:lpstr>
      <vt:lpstr>'G34'!Área_de_impresión</vt:lpstr>
      <vt:lpstr>'G36'!Área_de_impresión</vt:lpstr>
      <vt:lpstr>'G43'!Área_de_impresión</vt:lpstr>
      <vt:lpstr>'G44'!Área_de_impresión</vt:lpstr>
      <vt:lpstr>'G48'!Área_de_impresión</vt:lpstr>
      <vt:lpstr>'G49'!Área_de_impresión</vt:lpstr>
      <vt:lpstr>'G50'!Área_de_impresión</vt:lpstr>
      <vt:lpstr>'G53'!Área_de_impresión</vt:lpstr>
      <vt:lpstr>'G55'!Área_de_impresión</vt:lpstr>
      <vt:lpstr>'G56'!Área_de_impresión</vt:lpstr>
      <vt:lpstr>'G6'!Área_de_impresión</vt:lpstr>
      <vt:lpstr>'G60'!Área_de_impresión</vt:lpstr>
      <vt:lpstr>'G61'!Área_de_impresión</vt:lpstr>
      <vt:lpstr>'G62'!Área_de_impresión</vt:lpstr>
      <vt:lpstr>'G63'!Área_de_impresión</vt:lpstr>
      <vt:lpstr>'G64'!Área_de_impresión</vt:lpstr>
      <vt:lpstr>'G65'!Área_de_impresión</vt:lpstr>
      <vt:lpstr>'G67'!Área_de_impresión</vt:lpstr>
      <vt:lpstr>'G8'!Área_de_impresión</vt:lpstr>
      <vt:lpstr>Indice!Área_de_impresión</vt:lpstr>
      <vt:lpstr>'C12'!Títulos_a_imprimir</vt:lpstr>
      <vt:lpstr>'C13'!Títulos_a_imprimir</vt:lpstr>
      <vt:lpstr>'C14'!Títulos_a_imprimir</vt:lpstr>
      <vt:lpstr>'C15'!Títulos_a_imprimir</vt:lpstr>
      <vt:lpstr>'C73'!Títulos_a_imprimir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2018-04-05T06:57:09Z</dcterms:created>
  <dcterms:modified xsi:type="dcterms:W3CDTF">2019-07-24T09:14:45Z</dcterms:modified>
</cp:coreProperties>
</file>